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9320" windowHeight="7665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Rekapitulace!$G$21</definedName>
    <definedName name="Dodavka0">Položky!#REF!</definedName>
    <definedName name="HSV">Rekapitulace!$E$21</definedName>
    <definedName name="HSV0">Položky!#REF!</definedName>
    <definedName name="HZS">Rekapitulace!$I$21</definedName>
    <definedName name="HZS0">Položky!#REF!</definedName>
    <definedName name="JKSO">'Krycí list'!$F$4</definedName>
    <definedName name="MJ">'Krycí list'!$G$4</definedName>
    <definedName name="Mont">Rekapitulace!$H$21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Objednatel">'Krycí list'!$C$8</definedName>
    <definedName name="PocetMJ">'Krycí list'!$G$7</definedName>
    <definedName name="Poznamka">'Krycí list'!$B$37</definedName>
    <definedName name="_xlnm.Print_Area" localSheetId="0">'Krycí list'!$A$1:$G$45</definedName>
    <definedName name="_xlnm.Print_Area" localSheetId="2">Položky!$A$1:$G$101</definedName>
    <definedName name="_xlnm.Print_Area" localSheetId="1">Rekapitulace!$A$1:$I$29</definedName>
    <definedName name="_xlnm.Print_Titles" localSheetId="2">Položky!$1:$6</definedName>
    <definedName name="_xlnm.Print_Titles" localSheetId="1">Rekapitulace!$1:$6</definedName>
    <definedName name="Projektant">'Krycí list'!$C$7</definedName>
    <definedName name="PSV">Rekapitulace!$F$21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Rekapitulace!$H$28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14210" fullCalcOnLoad="1"/>
</workbook>
</file>

<file path=xl/calcChain.xml><?xml version="1.0" encoding="utf-8"?>
<calcChain xmlns="http://schemas.openxmlformats.org/spreadsheetml/2006/main">
  <c r="G87" i="3"/>
  <c r="BE99"/>
  <c r="BD99"/>
  <c r="BC99"/>
  <c r="BA99"/>
  <c r="G99"/>
  <c r="BB99"/>
  <c r="BE97"/>
  <c r="BD97"/>
  <c r="BC97"/>
  <c r="BA97"/>
  <c r="G97"/>
  <c r="BB97"/>
  <c r="BE96"/>
  <c r="BD96"/>
  <c r="BD101"/>
  <c r="H20" i="2"/>
  <c r="BC96" i="3"/>
  <c r="BA96"/>
  <c r="G96"/>
  <c r="BB96"/>
  <c r="B20" i="2"/>
  <c r="A20"/>
  <c r="BE101" i="3"/>
  <c r="I20" i="2"/>
  <c r="BC101" i="3"/>
  <c r="G20" i="2"/>
  <c r="BA101" i="3"/>
  <c r="E20" i="2"/>
  <c r="C101" i="3"/>
  <c r="BE93"/>
  <c r="BD93"/>
  <c r="BC93"/>
  <c r="BA93"/>
  <c r="G93"/>
  <c r="BB93"/>
  <c r="BE92"/>
  <c r="BD92"/>
  <c r="BC92"/>
  <c r="BA92"/>
  <c r="G92"/>
  <c r="BB92"/>
  <c r="BE90"/>
  <c r="BD90"/>
  <c r="BC90"/>
  <c r="BA90"/>
  <c r="G90"/>
  <c r="BB90"/>
  <c r="BE88"/>
  <c r="BD88"/>
  <c r="BD94"/>
  <c r="H19" i="2"/>
  <c r="BC88" i="3"/>
  <c r="BA88"/>
  <c r="G88"/>
  <c r="BB88"/>
  <c r="B19" i="2"/>
  <c r="A19"/>
  <c r="BE94" i="3"/>
  <c r="I19" i="2"/>
  <c r="BC94" i="3"/>
  <c r="G19" i="2"/>
  <c r="BA94" i="3"/>
  <c r="E19" i="2"/>
  <c r="C94" i="3"/>
  <c r="BE84"/>
  <c r="BD84"/>
  <c r="BC84"/>
  <c r="BA84"/>
  <c r="G84"/>
  <c r="BB84"/>
  <c r="BE82"/>
  <c r="BD82"/>
  <c r="BD85"/>
  <c r="H18" i="2"/>
  <c r="BC82" i="3"/>
  <c r="BA82"/>
  <c r="G82"/>
  <c r="BB82"/>
  <c r="B18" i="2"/>
  <c r="A18"/>
  <c r="BE85" i="3"/>
  <c r="I18" i="2"/>
  <c r="BC85" i="3"/>
  <c r="G18" i="2"/>
  <c r="BA85" i="3"/>
  <c r="E18" i="2"/>
  <c r="C85" i="3"/>
  <c r="BE79"/>
  <c r="BD79"/>
  <c r="BC79"/>
  <c r="BA79"/>
  <c r="G79"/>
  <c r="BB79"/>
  <c r="BE78"/>
  <c r="BD78"/>
  <c r="BD80"/>
  <c r="H17" i="2"/>
  <c r="BC78" i="3"/>
  <c r="BA78"/>
  <c r="G78"/>
  <c r="BB78"/>
  <c r="B17" i="2"/>
  <c r="A17"/>
  <c r="BE80" i="3"/>
  <c r="I17" i="2"/>
  <c r="BC80" i="3"/>
  <c r="G17" i="2"/>
  <c r="BA80" i="3"/>
  <c r="E17" i="2"/>
  <c r="C80" i="3"/>
  <c r="BE75"/>
  <c r="BD75"/>
  <c r="BC75"/>
  <c r="BA75"/>
  <c r="G75"/>
  <c r="BB75"/>
  <c r="BE74"/>
  <c r="BD74"/>
  <c r="BC74"/>
  <c r="BA74"/>
  <c r="G74"/>
  <c r="BB74"/>
  <c r="BE72"/>
  <c r="BD72"/>
  <c r="BC72"/>
  <c r="BA72"/>
  <c r="G72"/>
  <c r="BB72"/>
  <c r="BE70"/>
  <c r="BD70"/>
  <c r="BD76"/>
  <c r="H16" i="2"/>
  <c r="BC70" i="3"/>
  <c r="BA70"/>
  <c r="G70"/>
  <c r="BB70"/>
  <c r="B16" i="2"/>
  <c r="A16"/>
  <c r="BE76" i="3"/>
  <c r="I16" i="2"/>
  <c r="BC76" i="3"/>
  <c r="G16" i="2"/>
  <c r="BA76" i="3"/>
  <c r="E16" i="2"/>
  <c r="C76" i="3"/>
  <c r="BE67"/>
  <c r="BD67"/>
  <c r="BD68"/>
  <c r="H15" i="2"/>
  <c r="BC67" i="3"/>
  <c r="BB67"/>
  <c r="BB68"/>
  <c r="F15" i="2"/>
  <c r="G67" i="3"/>
  <c r="BA67"/>
  <c r="BA68"/>
  <c r="E15" i="2"/>
  <c r="B15"/>
  <c r="A15"/>
  <c r="BE68" i="3"/>
  <c r="I15" i="2"/>
  <c r="BC68" i="3"/>
  <c r="G15" i="2"/>
  <c r="C68" i="3"/>
  <c r="BE64"/>
  <c r="BD64"/>
  <c r="BC64"/>
  <c r="BB64"/>
  <c r="G64"/>
  <c r="BA64"/>
  <c r="BE63"/>
  <c r="BD63"/>
  <c r="BC63"/>
  <c r="BB63"/>
  <c r="G63"/>
  <c r="BA63"/>
  <c r="BE62"/>
  <c r="BD62"/>
  <c r="BC62"/>
  <c r="BB62"/>
  <c r="G62"/>
  <c r="BA62"/>
  <c r="BE59"/>
  <c r="BD59"/>
  <c r="BC59"/>
  <c r="BB59"/>
  <c r="G59"/>
  <c r="BA59"/>
  <c r="BE58"/>
  <c r="BD58"/>
  <c r="BC58"/>
  <c r="BB58"/>
  <c r="G58"/>
  <c r="BA58"/>
  <c r="BE56"/>
  <c r="BD56"/>
  <c r="BD65"/>
  <c r="H14" i="2"/>
  <c r="BC56" i="3"/>
  <c r="BB56"/>
  <c r="BB65"/>
  <c r="F14" i="2"/>
  <c r="G56" i="3"/>
  <c r="BA56"/>
  <c r="B14" i="2"/>
  <c r="A14"/>
  <c r="BE65" i="3"/>
  <c r="I14" i="2"/>
  <c r="BC65" i="3"/>
  <c r="G14" i="2"/>
  <c r="C65" i="3"/>
  <c r="BE52"/>
  <c r="BD52"/>
  <c r="BC52"/>
  <c r="BB52"/>
  <c r="G52"/>
  <c r="BA52"/>
  <c r="BE51"/>
  <c r="BD51"/>
  <c r="BD54"/>
  <c r="H13" i="2"/>
  <c r="BC51" i="3"/>
  <c r="BB51"/>
  <c r="BB54"/>
  <c r="F13" i="2"/>
  <c r="G51" i="3"/>
  <c r="BA51"/>
  <c r="BA54"/>
  <c r="E13" i="2"/>
  <c r="B13"/>
  <c r="A13"/>
  <c r="BE54" i="3"/>
  <c r="I13" i="2"/>
  <c r="BC54" i="3"/>
  <c r="G13" i="2"/>
  <c r="C54" i="3"/>
  <c r="BE47"/>
  <c r="BD47"/>
  <c r="BD49"/>
  <c r="H12" i="2"/>
  <c r="BC47" i="3"/>
  <c r="BB47"/>
  <c r="BB49"/>
  <c r="F12" i="2"/>
  <c r="G47" i="3"/>
  <c r="BA47"/>
  <c r="BA49"/>
  <c r="E12" i="2"/>
  <c r="B12"/>
  <c r="A12"/>
  <c r="BE49" i="3"/>
  <c r="I12" i="2"/>
  <c r="BC49" i="3"/>
  <c r="G12" i="2"/>
  <c r="C49" i="3"/>
  <c r="BE44"/>
  <c r="BD44"/>
  <c r="BC44"/>
  <c r="BB44"/>
  <c r="G44"/>
  <c r="BA44"/>
  <c r="BE43"/>
  <c r="BD43"/>
  <c r="BC43"/>
  <c r="BB43"/>
  <c r="G43"/>
  <c r="BA43"/>
  <c r="BE41"/>
  <c r="BD41"/>
  <c r="BC41"/>
  <c r="BB41"/>
  <c r="G41"/>
  <c r="BA41"/>
  <c r="BE39"/>
  <c r="BD39"/>
  <c r="BD45"/>
  <c r="H11" i="2"/>
  <c r="BC39" i="3"/>
  <c r="BB39"/>
  <c r="BB45"/>
  <c r="F11" i="2"/>
  <c r="G39" i="3"/>
  <c r="BA39"/>
  <c r="B11" i="2"/>
  <c r="A11"/>
  <c r="BE45" i="3"/>
  <c r="I11" i="2"/>
  <c r="BC45" i="3"/>
  <c r="G11" i="2"/>
  <c r="C45" i="3"/>
  <c r="BE32"/>
  <c r="BD32"/>
  <c r="BD37"/>
  <c r="H10" i="2"/>
  <c r="BC32" i="3"/>
  <c r="BB32"/>
  <c r="BB37"/>
  <c r="F10" i="2"/>
  <c r="G32" i="3"/>
  <c r="BA32"/>
  <c r="BA37"/>
  <c r="E10" i="2"/>
  <c r="B10"/>
  <c r="A10"/>
  <c r="BE37" i="3"/>
  <c r="I10" i="2"/>
  <c r="BC37" i="3"/>
  <c r="G10" i="2"/>
  <c r="C37" i="3"/>
  <c r="BE28"/>
  <c r="BD28"/>
  <c r="BC28"/>
  <c r="BB28"/>
  <c r="G28"/>
  <c r="BA28"/>
  <c r="BE26"/>
  <c r="BD26"/>
  <c r="BC26"/>
  <c r="BB26"/>
  <c r="G26"/>
  <c r="BA26"/>
  <c r="BE20"/>
  <c r="BD20"/>
  <c r="BD30"/>
  <c r="H9" i="2"/>
  <c r="BC20" i="3"/>
  <c r="BB20"/>
  <c r="BB30"/>
  <c r="F9" i="2"/>
  <c r="G20" i="3"/>
  <c r="BA20"/>
  <c r="B9" i="2"/>
  <c r="A9"/>
  <c r="BE30" i="3"/>
  <c r="I9" i="2"/>
  <c r="BC30" i="3"/>
  <c r="G9" i="2"/>
  <c r="C30" i="3"/>
  <c r="BE16"/>
  <c r="BD16"/>
  <c r="BC16"/>
  <c r="BB16"/>
  <c r="G16"/>
  <c r="BA16"/>
  <c r="BE14"/>
  <c r="BD14"/>
  <c r="BC14"/>
  <c r="BB14"/>
  <c r="G14"/>
  <c r="BA14"/>
  <c r="BE12"/>
  <c r="BD12"/>
  <c r="BD18"/>
  <c r="H8" i="2"/>
  <c r="BC12" i="3"/>
  <c r="BB12"/>
  <c r="BB18"/>
  <c r="F8" i="2"/>
  <c r="G12" i="3"/>
  <c r="BA12"/>
  <c r="B8" i="2"/>
  <c r="A8"/>
  <c r="BE18" i="3"/>
  <c r="I8" i="2"/>
  <c r="BC18" i="3"/>
  <c r="G8" i="2"/>
  <c r="C18" i="3"/>
  <c r="BE8"/>
  <c r="BD8"/>
  <c r="BD10"/>
  <c r="H7" i="2"/>
  <c r="H21"/>
  <c r="C15" i="1"/>
  <c r="BC8" i="3"/>
  <c r="BB8"/>
  <c r="BB10"/>
  <c r="F7" i="2"/>
  <c r="G8" i="3"/>
  <c r="BA8"/>
  <c r="BA10"/>
  <c r="E7" i="2"/>
  <c r="B7"/>
  <c r="A7"/>
  <c r="BE10" i="3"/>
  <c r="I7" i="2"/>
  <c r="I21"/>
  <c r="C20" i="1"/>
  <c r="BC10" i="3"/>
  <c r="G7" i="2"/>
  <c r="C10" i="3"/>
  <c r="C4"/>
  <c r="F3"/>
  <c r="C3"/>
  <c r="C2" i="2"/>
  <c r="C1"/>
  <c r="F33" i="1"/>
  <c r="F31"/>
  <c r="F34"/>
  <c r="G8"/>
  <c r="G21" i="2"/>
  <c r="C14" i="1"/>
  <c r="BA18" i="3"/>
  <c r="E8" i="2"/>
  <c r="BA30" i="3"/>
  <c r="E9" i="2"/>
  <c r="BA45" i="3"/>
  <c r="E11" i="2"/>
  <c r="BA65" i="3"/>
  <c r="E14" i="2"/>
  <c r="BB76" i="3"/>
  <c r="F16" i="2"/>
  <c r="BB80" i="3"/>
  <c r="F17" i="2"/>
  <c r="BB85" i="3"/>
  <c r="F18" i="2"/>
  <c r="BB94" i="3"/>
  <c r="F19" i="2"/>
  <c r="BB101" i="3"/>
  <c r="F20" i="2"/>
  <c r="F21"/>
  <c r="C17" i="1"/>
  <c r="G10" i="3"/>
  <c r="G18"/>
  <c r="G30"/>
  <c r="G37"/>
  <c r="G45"/>
  <c r="G49"/>
  <c r="G54"/>
  <c r="G65"/>
  <c r="G68"/>
  <c r="G76"/>
  <c r="G80"/>
  <c r="G85"/>
  <c r="G94"/>
  <c r="G101"/>
  <c r="E21" i="2"/>
  <c r="G27"/>
  <c r="I27"/>
  <c r="G15" i="1"/>
  <c r="G26" i="2"/>
  <c r="I26"/>
  <c r="C16" i="1"/>
  <c r="C18"/>
  <c r="C21"/>
  <c r="G14"/>
  <c r="H28" i="2"/>
  <c r="G22" i="1"/>
  <c r="G21"/>
  <c r="C22"/>
</calcChain>
</file>

<file path=xl/sharedStrings.xml><?xml version="1.0" encoding="utf-8"?>
<sst xmlns="http://schemas.openxmlformats.org/spreadsheetml/2006/main" count="318" uniqueCount="199">
  <si>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</si>
  <si>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</si>
  <si>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</si>
  <si>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</si>
  <si>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</si>
  <si>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</si>
  <si>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</si>
  <si>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</si>
  <si>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</si>
  <si>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</si>
  <si>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</si>
  <si>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</si>
  <si>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</si>
  <si>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</si>
  <si>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</si>
  <si>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</si>
  <si>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</si>
  <si>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</si>
  <si>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</si>
  <si>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</si>
  <si>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</si>
  <si>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</si>
  <si>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</si>
  <si>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</si>
  <si>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</si>
  <si>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</si>
  <si>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</si>
  <si>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</si>
  <si>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</si>
  <si>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</si>
  <si>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</si>
  <si>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</si>
  <si>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</si>
  <si>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</si>
  <si>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</si>
  <si>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</si>
  <si>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</si>
  <si>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</si>
  <si>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</si>
  <si>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</si>
  <si>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</si>
  <si>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</si>
  <si>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</si>
  <si>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</si>
  <si>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</si>
  <si>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</si>
  <si>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</si>
  <si>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</si>
  <si>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</si>
  <si>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</si>
  <si>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</si>
  <si>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</si>
  <si>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</si>
  <si>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</si>
  <si>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</si>
  <si>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</si>
  <si>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</si>
  <si>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</si>
  <si>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</si>
  <si>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</si>
  <si>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</si>
  <si>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</si>
  <si>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</si>
  <si>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</si>
  <si>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</si>
  <si>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</si>
  <si>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</si>
  <si>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oprava podlahy</t>
  </si>
  <si>
    <t>3</t>
  </si>
  <si>
    <t>Svislé a kompletní konstrukce</t>
  </si>
  <si>
    <t>319 20-1311.R00</t>
  </si>
  <si>
    <t xml:space="preserve">Vyrovnání povrchu zdiva maltou Cemix WTA </t>
  </si>
  <si>
    <t>m2</t>
  </si>
  <si>
    <t>42,21</t>
  </si>
  <si>
    <t>6</t>
  </si>
  <si>
    <t>Úpravy povrchu,podlahy</t>
  </si>
  <si>
    <t>216 90-4212.R</t>
  </si>
  <si>
    <t xml:space="preserve">Očištění stlačeným vzduchem zdiva </t>
  </si>
  <si>
    <t>216 90-4391.R</t>
  </si>
  <si>
    <t xml:space="preserve">Příplatek za ruční dočištění ocelovými kartáči </t>
  </si>
  <si>
    <t>289 90-1111.R</t>
  </si>
  <si>
    <t xml:space="preserve">Vyčištění spár zdiva </t>
  </si>
  <si>
    <t>m</t>
  </si>
  <si>
    <t>60</t>
  </si>
  <si>
    <t>Úpravy povrchů, omítky</t>
  </si>
  <si>
    <t>602 01-1213.R</t>
  </si>
  <si>
    <t>Podklad Cemix WTA 044 tloušťka vrstvy 10 mm</t>
  </si>
  <si>
    <t>;mč.2,15,16</t>
  </si>
  <si>
    <t>602 01-1213.RT5</t>
  </si>
  <si>
    <t>Omítka jádrová lehčená Cemix tloušťka vrstvy 20 mm</t>
  </si>
  <si>
    <t>602 01-1241.RT1</t>
  </si>
  <si>
    <t>Štuk vnitřní Cemix  sanační tloušťka vrstvy 2 mm</t>
  </si>
  <si>
    <t>61</t>
  </si>
  <si>
    <t>Upravy povrchů vnitřní</t>
  </si>
  <si>
    <t>612 45-1082.R00</t>
  </si>
  <si>
    <t xml:space="preserve">Výplň spár vnitřního zdiva z cihel maltou CS IV </t>
  </si>
  <si>
    <t>(3,70+4,0)*2*0,80</t>
  </si>
  <si>
    <t>(5,50+4,0)*2*0,80-(0,90+1,0)*0,90</t>
  </si>
  <si>
    <t>(3,80+1,60)*2*0,80-(0,80*2+1,0)</t>
  </si>
  <si>
    <t>(2,30+3,90)*2*0,90-0,80</t>
  </si>
  <si>
    <t>63</t>
  </si>
  <si>
    <t>Podlahy a podlahové konstrukce</t>
  </si>
  <si>
    <t>631 32-0034.RAA</t>
  </si>
  <si>
    <t>Mazanina vyztužená sítí, beton C 16/20, tl. 15 cm vyztužená sítí - drát 5,0 oka 100/100 mm</t>
  </si>
  <si>
    <t>14,80+0,84+4,92+28,59+8,74</t>
  </si>
  <si>
    <t>630 90-0020.RAC</t>
  </si>
  <si>
    <t>Vybourání betonové mazaniny tloušťka 15 cm</t>
  </si>
  <si>
    <t>57,89</t>
  </si>
  <si>
    <t>631 57-1002.R00</t>
  </si>
  <si>
    <t xml:space="preserve">Násyp z kameniva těženého 0 - 4, tř. I </t>
  </si>
  <si>
    <t>m3</t>
  </si>
  <si>
    <t>631 32-0021.RAA</t>
  </si>
  <si>
    <t>Mazanina vyztužená sítí, beton C 12/15, tl. 8 cm vyztužená sítí - drát 5,0 oka 100/100 mm</t>
  </si>
  <si>
    <t>95</t>
  </si>
  <si>
    <t>Dokončovací kce na pozem.stav.</t>
  </si>
  <si>
    <t>952 90-1111.R00</t>
  </si>
  <si>
    <t xml:space="preserve">Vyčištění budov o výšce podlaží do 4 m </t>
  </si>
  <si>
    <t>57,89+21,08</t>
  </si>
  <si>
    <t>96</t>
  </si>
  <si>
    <t>Bourání konstrukcí</t>
  </si>
  <si>
    <t>965 08-1713.R00</t>
  </si>
  <si>
    <t xml:space="preserve">Bourání dlaždic keramických tl. 1 cm, nad 1 m2 </t>
  </si>
  <si>
    <t>965 08-2933.R00</t>
  </si>
  <si>
    <t xml:space="preserve">Odstranění násypu tl. do 20 cm, plocha nad 2 m2 </t>
  </si>
  <si>
    <t>57,89*0,20</t>
  </si>
  <si>
    <t>97</t>
  </si>
  <si>
    <t>Prorážení otvorů</t>
  </si>
  <si>
    <t>978 01-3191.R00</t>
  </si>
  <si>
    <t xml:space="preserve">Otlučení omítek vnitřních stěn v rozsahu do 100 % </t>
  </si>
  <si>
    <t>979 08-2113.R00</t>
  </si>
  <si>
    <t xml:space="preserve">Vodorovná doprava suti po suchu do 1000 m </t>
  </si>
  <si>
    <t>t</t>
  </si>
  <si>
    <t>979 08-2119.R00</t>
  </si>
  <si>
    <t xml:space="preserve">Příplatek k přesunu suti za každých dalších 1000 m </t>
  </si>
  <si>
    <t>;do 5 km</t>
  </si>
  <si>
    <t>17,36*4</t>
  </si>
  <si>
    <t>979 08-6213.R00</t>
  </si>
  <si>
    <t xml:space="preserve">Nakládání vybouraných hmot na dopravní prostředek </t>
  </si>
  <si>
    <t>979 08-2111.R00</t>
  </si>
  <si>
    <t xml:space="preserve">Vnitrostaveništní doprava suti do 10 m </t>
  </si>
  <si>
    <t>979 99-0102.R00</t>
  </si>
  <si>
    <t xml:space="preserve">Poplatek za skládku suti - směs betonu a cihel </t>
  </si>
  <si>
    <t>99</t>
  </si>
  <si>
    <t>Staveništní přesun hmot</t>
  </si>
  <si>
    <t>999 28-1111.R00</t>
  </si>
  <si>
    <t xml:space="preserve">Přesun hmot pro opravy a údržbu do výšky 25 m </t>
  </si>
  <si>
    <t>711</t>
  </si>
  <si>
    <t>Izolace proti vodě</t>
  </si>
  <si>
    <t>711 21-2106.R00</t>
  </si>
  <si>
    <t xml:space="preserve">Penetrace Cemix </t>
  </si>
  <si>
    <t>711 21-2126.R00</t>
  </si>
  <si>
    <t xml:space="preserve">Stěrka hydroizolační Cemi xsíranovzdorná </t>
  </si>
  <si>
    <t>42,21*2</t>
  </si>
  <si>
    <t>711 21-2001.RU6</t>
  </si>
  <si>
    <t>Nátěr hydroizolační těsnicí hmotou bitumenový Cemix, proti tlakové vodě</t>
  </si>
  <si>
    <t>998 71-1201.R00</t>
  </si>
  <si>
    <t xml:space="preserve">Přesun hmot pro izolace proti vodě, výšky do 6 m </t>
  </si>
  <si>
    <t>713</t>
  </si>
  <si>
    <t>Izolace tepelné</t>
  </si>
  <si>
    <t>713 10-0010.RAB</t>
  </si>
  <si>
    <t>Izolace tepelné volně položené Isover UNI tloušťka 8 cm</t>
  </si>
  <si>
    <t>998 71-3201.R00</t>
  </si>
  <si>
    <t xml:space="preserve">Přesun hmot pro izolace tepelné, výšky do 6 m </t>
  </si>
  <si>
    <t>771</t>
  </si>
  <si>
    <t>Podlahy z dlaždic a obklady</t>
  </si>
  <si>
    <t>771 57-0010.RAB</t>
  </si>
  <si>
    <t>Dlažba z dlaždic keramických 15 x 15 cm do tmele</t>
  </si>
  <si>
    <t>0,84+4,92</t>
  </si>
  <si>
    <t>998 77-1201.R00</t>
  </si>
  <si>
    <t xml:space="preserve">Přesun hmot pro podlahy z dlaždic, výšky do 6 m </t>
  </si>
  <si>
    <t>776</t>
  </si>
  <si>
    <t>Podlahy povlakové</t>
  </si>
  <si>
    <t>776 10-1115.R00</t>
  </si>
  <si>
    <t>14,80+0,84+4,82+28,59+8,74</t>
  </si>
  <si>
    <t>776 59-1000.R</t>
  </si>
  <si>
    <t xml:space="preserve">Lepení podlah </t>
  </si>
  <si>
    <t>14,80+28,59+8,74</t>
  </si>
  <si>
    <t>R00</t>
  </si>
  <si>
    <t xml:space="preserve">Marmoleum dle výběru </t>
  </si>
  <si>
    <t>998 77-6201.R00</t>
  </si>
  <si>
    <t xml:space="preserve">Přesun hmot pro podlahy povlakové, výšky do 6 m </t>
  </si>
  <si>
    <t>784</t>
  </si>
  <si>
    <t>Malby</t>
  </si>
  <si>
    <t>784 90-0010.RAB</t>
  </si>
  <si>
    <t>Odstranění stávajících maleb oškrábáním</t>
  </si>
  <si>
    <t>784 42-2271.R00</t>
  </si>
  <si>
    <t xml:space="preserve">Malba vápenná 2x, pačok 2x,1barva, místn. do 3,8 m </t>
  </si>
  <si>
    <t>166,45+57,79+21,08+10,50*2*2,8</t>
  </si>
  <si>
    <t xml:space="preserve">Vápenný nátěr Weber </t>
  </si>
  <si>
    <t>kg</t>
  </si>
  <si>
    <t>304,12*0,45</t>
  </si>
  <si>
    <t>Individuální mimostaveništní doprava 6%</t>
  </si>
  <si>
    <t>Zařízení staveniště 2,9%</t>
  </si>
  <si>
    <t>Mateřská škola  Třeboradice</t>
  </si>
  <si>
    <t>Jan Tříska</t>
  </si>
  <si>
    <t>MČ Čakovice</t>
  </si>
  <si>
    <t xml:space="preserve">Odstranění PVC podlah lepených s podložkou </t>
  </si>
  <si>
    <t>776 51-1820.R00</t>
  </si>
  <si>
    <t xml:space="preserve">Vyrovnání podkladů samonivelační hmotou 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</si>
</sst>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#,##0\ &quot;Kč&quot;"/>
    <numFmt numFmtId="166" formatCode="0.0"/>
  </numFmts>
  <fonts count="23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sz val="8"/>
      <color indexed="12"/>
      <name val="Arial CE"/>
      <family val="2"/>
      <charset val="238"/>
    </font>
    <font>
      <sz val="10"/>
      <color indexed="9"/>
      <name val="Arial CE"/>
    </font>
    <font>
      <i/>
      <sz val="8"/>
      <name val="Arial CE"/>
      <family val="2"/>
      <charset val="238"/>
    </font>
    <font>
      <i/>
      <sz val="9"/>
      <name val="Arial CE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20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5" fillId="0" borderId="21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centerContinuous"/>
    </xf>
    <xf numFmtId="0" fontId="5" fillId="0" borderId="22" xfId="0" applyFont="1" applyBorder="1" applyAlignment="1">
      <alignment horizontal="centerContinuous"/>
    </xf>
    <xf numFmtId="0" fontId="0" fillId="0" borderId="22" xfId="0" applyBorder="1" applyAlignment="1">
      <alignment horizontal="centerContinuous"/>
    </xf>
    <xf numFmtId="0" fontId="0" fillId="0" borderId="24" xfId="0" applyBorder="1"/>
    <xf numFmtId="0" fontId="0" fillId="0" borderId="25" xfId="0" applyBorder="1"/>
    <xf numFmtId="3" fontId="0" fillId="0" borderId="26" xfId="0" applyNumberFormat="1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3" fontId="0" fillId="0" borderId="15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7" fillId="0" borderId="14" xfId="0" applyFont="1" applyBorder="1"/>
    <xf numFmtId="3" fontId="0" fillId="0" borderId="33" xfId="0" applyNumberFormat="1" applyBorder="1"/>
    <xf numFmtId="0" fontId="0" fillId="0" borderId="34" xfId="0" applyBorder="1"/>
    <xf numFmtId="3" fontId="0" fillId="0" borderId="35" xfId="0" applyNumberFormat="1" applyBorder="1"/>
    <xf numFmtId="0" fontId="0" fillId="0" borderId="36" xfId="0" applyBorder="1"/>
    <xf numFmtId="0" fontId="0" fillId="0" borderId="37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5" xfId="0" applyNumberFormat="1" applyBorder="1"/>
    <xf numFmtId="165" fontId="0" fillId="0" borderId="0" xfId="0" applyNumberFormat="1" applyBorder="1"/>
    <xf numFmtId="0" fontId="6" fillId="0" borderId="34" xfId="0" applyFont="1" applyFill="1" applyBorder="1"/>
    <xf numFmtId="0" fontId="6" fillId="0" borderId="35" xfId="0" applyFont="1" applyFill="1" applyBorder="1"/>
    <xf numFmtId="0" fontId="6" fillId="0" borderId="38" xfId="0" applyFont="1" applyFill="1" applyBorder="1"/>
    <xf numFmtId="165" fontId="6" fillId="0" borderId="35" xfId="0" applyNumberFormat="1" applyFont="1" applyFill="1" applyBorder="1"/>
    <xf numFmtId="0" fontId="6" fillId="0" borderId="39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0" xfId="1" applyFont="1" applyBorder="1"/>
    <xf numFmtId="0" fontId="9" fillId="0" borderId="40" xfId="1" applyBorder="1"/>
    <xf numFmtId="0" fontId="9" fillId="0" borderId="40" xfId="1" applyBorder="1" applyAlignment="1">
      <alignment horizontal="right"/>
    </xf>
    <xf numFmtId="0" fontId="9" fillId="0" borderId="40" xfId="1" applyFont="1" applyBorder="1"/>
    <xf numFmtId="0" fontId="0" fillId="0" borderId="40" xfId="0" applyNumberFormat="1" applyBorder="1" applyAlignment="1">
      <alignment horizontal="left"/>
    </xf>
    <xf numFmtId="0" fontId="0" fillId="0" borderId="41" xfId="0" applyNumberFormat="1" applyBorder="1"/>
    <xf numFmtId="0" fontId="3" fillId="0" borderId="42" xfId="1" applyFont="1" applyBorder="1"/>
    <xf numFmtId="0" fontId="9" fillId="0" borderId="42" xfId="1" applyBorder="1"/>
    <xf numFmtId="0" fontId="9" fillId="0" borderId="42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1" xfId="0" applyNumberFormat="1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43" xfId="0" applyFont="1" applyFill="1" applyBorder="1"/>
    <xf numFmtId="0" fontId="5" fillId="0" borderId="44" xfId="0" applyFont="1" applyFill="1" applyBorder="1"/>
    <xf numFmtId="0" fontId="5" fillId="0" borderId="45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1" xfId="0" applyFont="1" applyFill="1" applyBorder="1"/>
    <xf numFmtId="3" fontId="5" fillId="0" borderId="23" xfId="0" applyNumberFormat="1" applyFont="1" applyFill="1" applyBorder="1"/>
    <xf numFmtId="3" fontId="5" fillId="0" borderId="43" xfId="0" applyNumberFormat="1" applyFont="1" applyFill="1" applyBorder="1"/>
    <xf numFmtId="3" fontId="5" fillId="0" borderId="44" xfId="0" applyNumberFormat="1" applyFont="1" applyFill="1" applyBorder="1"/>
    <xf numFmtId="3" fontId="5" fillId="0" borderId="45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27" xfId="0" applyFont="1" applyFill="1" applyBorder="1"/>
    <xf numFmtId="0" fontId="11" fillId="0" borderId="28" xfId="0" applyFont="1" applyFill="1" applyBorder="1"/>
    <xf numFmtId="0" fontId="0" fillId="0" borderId="46" xfId="0" applyFill="1" applyBorder="1"/>
    <xf numFmtId="0" fontId="11" fillId="0" borderId="47" xfId="0" applyFont="1" applyFill="1" applyBorder="1" applyAlignment="1">
      <alignment horizontal="right"/>
    </xf>
    <xf numFmtId="0" fontId="11" fillId="0" borderId="28" xfId="0" applyFont="1" applyFill="1" applyBorder="1" applyAlignment="1">
      <alignment horizontal="right"/>
    </xf>
    <xf numFmtId="0" fontId="11" fillId="0" borderId="29" xfId="0" applyFont="1" applyFill="1" applyBorder="1" applyAlignment="1">
      <alignment horizontal="center"/>
    </xf>
    <xf numFmtId="4" fontId="12" fillId="0" borderId="28" xfId="0" applyNumberFormat="1" applyFont="1" applyFill="1" applyBorder="1" applyAlignment="1">
      <alignment horizontal="right"/>
    </xf>
    <xf numFmtId="4" fontId="12" fillId="0" borderId="46" xfId="0" applyNumberFormat="1" applyFont="1" applyFill="1" applyBorder="1" applyAlignment="1">
      <alignment horizontal="right"/>
    </xf>
    <xf numFmtId="0" fontId="7" fillId="0" borderId="32" xfId="0" applyFont="1" applyFill="1" applyBorder="1"/>
    <xf numFmtId="0" fontId="7" fillId="0" borderId="25" xfId="0" applyFont="1" applyFill="1" applyBorder="1"/>
    <xf numFmtId="0" fontId="7" fillId="0" borderId="48" xfId="0" applyFont="1" applyFill="1" applyBorder="1"/>
    <xf numFmtId="3" fontId="7" fillId="0" borderId="31" xfId="0" applyNumberFormat="1" applyFont="1" applyFill="1" applyBorder="1" applyAlignment="1">
      <alignment horizontal="right"/>
    </xf>
    <xf numFmtId="166" fontId="7" fillId="0" borderId="49" xfId="0" applyNumberFormat="1" applyFont="1" applyFill="1" applyBorder="1" applyAlignment="1">
      <alignment horizontal="right"/>
    </xf>
    <xf numFmtId="3" fontId="7" fillId="0" borderId="50" xfId="0" applyNumberFormat="1" applyFont="1" applyFill="1" applyBorder="1" applyAlignment="1">
      <alignment horizontal="right"/>
    </xf>
    <xf numFmtId="4" fontId="7" fillId="0" borderId="25" xfId="0" applyNumberFormat="1" applyFont="1" applyFill="1" applyBorder="1" applyAlignment="1">
      <alignment horizontal="right"/>
    </xf>
    <xf numFmtId="3" fontId="7" fillId="0" borderId="48" xfId="0" applyNumberFormat="1" applyFont="1" applyFill="1" applyBorder="1" applyAlignment="1">
      <alignment horizontal="right"/>
    </xf>
    <xf numFmtId="0" fontId="0" fillId="0" borderId="34" xfId="0" applyFill="1" applyBorder="1"/>
    <xf numFmtId="0" fontId="5" fillId="0" borderId="35" xfId="0" applyFont="1" applyFill="1" applyBorder="1"/>
    <xf numFmtId="0" fontId="0" fillId="0" borderId="35" xfId="0" applyFill="1" applyBorder="1"/>
    <xf numFmtId="4" fontId="0" fillId="0" borderId="51" xfId="0" applyNumberFormat="1" applyFill="1" applyBorder="1"/>
    <xf numFmtId="4" fontId="0" fillId="0" borderId="34" xfId="0" applyNumberFormat="1" applyFill="1" applyBorder="1"/>
    <xf numFmtId="4" fontId="0" fillId="0" borderId="35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0" xfId="1" applyFont="1" applyFill="1" applyBorder="1"/>
    <xf numFmtId="0" fontId="9" fillId="0" borderId="40" xfId="1" applyFill="1" applyBorder="1"/>
    <xf numFmtId="0" fontId="10" fillId="0" borderId="40" xfId="1" applyFont="1" applyFill="1" applyBorder="1" applyAlignment="1">
      <alignment horizontal="right"/>
    </xf>
    <xf numFmtId="0" fontId="9" fillId="0" borderId="40" xfId="1" applyFill="1" applyBorder="1" applyAlignment="1">
      <alignment horizontal="left"/>
    </xf>
    <xf numFmtId="0" fontId="9" fillId="0" borderId="41" xfId="1" applyFill="1" applyBorder="1"/>
    <xf numFmtId="0" fontId="3" fillId="0" borderId="42" xfId="1" applyFont="1" applyFill="1" applyBorder="1"/>
    <xf numFmtId="0" fontId="9" fillId="0" borderId="42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49" xfId="1" applyNumberFormat="1" applyFont="1" applyFill="1" applyBorder="1"/>
    <xf numFmtId="0" fontId="4" fillId="0" borderId="30" xfId="1" applyFont="1" applyFill="1" applyBorder="1" applyAlignment="1">
      <alignment horizontal="center"/>
    </xf>
    <xf numFmtId="0" fontId="4" fillId="0" borderId="30" xfId="1" applyNumberFormat="1" applyFont="1" applyFill="1" applyBorder="1" applyAlignment="1">
      <alignment horizontal="center"/>
    </xf>
    <xf numFmtId="0" fontId="4" fillId="0" borderId="49" xfId="1" applyFont="1" applyFill="1" applyBorder="1" applyAlignment="1">
      <alignment horizontal="center"/>
    </xf>
    <xf numFmtId="0" fontId="5" fillId="0" borderId="52" xfId="1" applyFont="1" applyFill="1" applyBorder="1" applyAlignment="1">
      <alignment horizontal="center"/>
    </xf>
    <xf numFmtId="49" fontId="5" fillId="0" borderId="52" xfId="1" applyNumberFormat="1" applyFont="1" applyFill="1" applyBorder="1" applyAlignment="1">
      <alignment horizontal="left"/>
    </xf>
    <xf numFmtId="0" fontId="5" fillId="0" borderId="52" xfId="1" applyFont="1" applyFill="1" applyBorder="1"/>
    <xf numFmtId="0" fontId="9" fillId="0" borderId="52" xfId="1" applyFill="1" applyBorder="1" applyAlignment="1">
      <alignment horizontal="center"/>
    </xf>
    <xf numFmtId="0" fontId="9" fillId="0" borderId="52" xfId="1" applyNumberFormat="1" applyFill="1" applyBorder="1" applyAlignment="1">
      <alignment horizontal="right"/>
    </xf>
    <xf numFmtId="0" fontId="9" fillId="0" borderId="52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2" xfId="1" applyFont="1" applyFill="1" applyBorder="1" applyAlignment="1">
      <alignment horizontal="center"/>
    </xf>
    <xf numFmtId="49" fontId="8" fillId="0" borderId="52" xfId="1" applyNumberFormat="1" applyFont="1" applyFill="1" applyBorder="1" applyAlignment="1">
      <alignment horizontal="left"/>
    </xf>
    <xf numFmtId="0" fontId="8" fillId="0" borderId="52" xfId="1" applyFont="1" applyFill="1" applyBorder="1" applyAlignment="1">
      <alignment wrapText="1"/>
    </xf>
    <xf numFmtId="49" fontId="17" fillId="0" borderId="52" xfId="1" applyNumberFormat="1" applyFont="1" applyFill="1" applyBorder="1" applyAlignment="1">
      <alignment horizontal="center" shrinkToFit="1"/>
    </xf>
    <xf numFmtId="4" fontId="17" fillId="0" borderId="52" xfId="1" applyNumberFormat="1" applyFont="1" applyFill="1" applyBorder="1" applyAlignment="1">
      <alignment horizontal="right"/>
    </xf>
    <xf numFmtId="4" fontId="17" fillId="0" borderId="52" xfId="1" applyNumberFormat="1" applyFont="1" applyFill="1" applyBorder="1"/>
    <xf numFmtId="0" fontId="10" fillId="0" borderId="52" xfId="1" applyFont="1" applyFill="1" applyBorder="1" applyAlignment="1">
      <alignment horizontal="center"/>
    </xf>
    <xf numFmtId="49" fontId="10" fillId="0" borderId="52" xfId="1" applyNumberFormat="1" applyFont="1" applyFill="1" applyBorder="1" applyAlignment="1">
      <alignment horizontal="left"/>
    </xf>
    <xf numFmtId="4" fontId="18" fillId="0" borderId="52" xfId="1" applyNumberFormat="1" applyFont="1" applyFill="1" applyBorder="1" applyAlignment="1">
      <alignment horizontal="right" wrapText="1"/>
    </xf>
    <xf numFmtId="0" fontId="18" fillId="0" borderId="52" xfId="1" applyFont="1" applyFill="1" applyBorder="1" applyAlignment="1">
      <alignment horizontal="left" wrapText="1"/>
    </xf>
    <xf numFmtId="0" fontId="18" fillId="0" borderId="52" xfId="0" applyFont="1" applyFill="1" applyBorder="1" applyAlignment="1">
      <alignment horizontal="right"/>
    </xf>
    <xf numFmtId="0" fontId="19" fillId="0" borderId="0" xfId="1" applyFont="1"/>
    <xf numFmtId="0" fontId="9" fillId="0" borderId="53" xfId="1" applyFill="1" applyBorder="1" applyAlignment="1">
      <alignment horizontal="center"/>
    </xf>
    <xf numFmtId="49" fontId="3" fillId="0" borderId="53" xfId="1" applyNumberFormat="1" applyFont="1" applyFill="1" applyBorder="1" applyAlignment="1">
      <alignment horizontal="left"/>
    </xf>
    <xf numFmtId="0" fontId="3" fillId="0" borderId="53" xfId="1" applyFont="1" applyFill="1" applyBorder="1"/>
    <xf numFmtId="4" fontId="9" fillId="0" borderId="53" xfId="1" applyNumberFormat="1" applyFill="1" applyBorder="1" applyAlignment="1">
      <alignment horizontal="right"/>
    </xf>
    <xf numFmtId="4" fontId="5" fillId="0" borderId="53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20" fillId="0" borderId="0" xfId="1" applyFont="1" applyAlignment="1"/>
    <xf numFmtId="0" fontId="9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2" xfId="0" applyNumberFormat="1" applyFont="1" applyFill="1" applyBorder="1"/>
    <xf numFmtId="3" fontId="7" fillId="0" borderId="54" xfId="0" applyNumberFormat="1" applyFont="1" applyFill="1" applyBorder="1"/>
    <xf numFmtId="0" fontId="22" fillId="0" borderId="52" xfId="1" applyFont="1" applyFill="1" applyBorder="1" applyAlignment="1">
      <alignment horizontal="center"/>
    </xf>
    <xf numFmtId="0" fontId="17" fillId="0" borderId="52" xfId="1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56" xfId="1" applyFont="1" applyBorder="1" applyAlignment="1">
      <alignment horizontal="center"/>
    </xf>
    <xf numFmtId="0" fontId="9" fillId="0" borderId="57" xfId="1" applyFont="1" applyBorder="1" applyAlignment="1">
      <alignment horizontal="center"/>
    </xf>
    <xf numFmtId="0" fontId="9" fillId="0" borderId="58" xfId="1" applyFont="1" applyBorder="1" applyAlignment="1">
      <alignment horizontal="center"/>
    </xf>
    <xf numFmtId="0" fontId="9" fillId="0" borderId="59" xfId="1" applyFont="1" applyBorder="1" applyAlignment="1">
      <alignment horizontal="center"/>
    </xf>
    <xf numFmtId="0" fontId="9" fillId="0" borderId="42" xfId="1" applyFont="1" applyBorder="1" applyAlignment="1">
      <alignment horizontal="left"/>
    </xf>
    <xf numFmtId="0" fontId="9" fillId="0" borderId="60" xfId="1" applyFont="1" applyBorder="1" applyAlignment="1">
      <alignment horizontal="left"/>
    </xf>
    <xf numFmtId="3" fontId="5" fillId="0" borderId="35" xfId="0" applyNumberFormat="1" applyFont="1" applyFill="1" applyBorder="1" applyAlignment="1">
      <alignment horizontal="right"/>
    </xf>
    <xf numFmtId="3" fontId="5" fillId="0" borderId="51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0" fontId="9" fillId="0" borderId="56" xfId="1" applyFont="1" applyFill="1" applyBorder="1" applyAlignment="1">
      <alignment horizontal="center"/>
    </xf>
    <xf numFmtId="0" fontId="9" fillId="0" borderId="57" xfId="1" applyFont="1" applyFill="1" applyBorder="1" applyAlignment="1">
      <alignment horizontal="center"/>
    </xf>
    <xf numFmtId="49" fontId="9" fillId="0" borderId="58" xfId="1" applyNumberFormat="1" applyFont="1" applyFill="1" applyBorder="1" applyAlignment="1">
      <alignment horizontal="center"/>
    </xf>
    <xf numFmtId="0" fontId="9" fillId="0" borderId="59" xfId="1" applyFont="1" applyFill="1" applyBorder="1" applyAlignment="1">
      <alignment horizontal="center"/>
    </xf>
    <xf numFmtId="0" fontId="9" fillId="0" borderId="42" xfId="1" applyFill="1" applyBorder="1" applyAlignment="1">
      <alignment horizontal="center" shrinkToFit="1"/>
    </xf>
    <xf numFmtId="0" fontId="9" fillId="0" borderId="60" xfId="1" applyFill="1" applyBorder="1" applyAlignment="1">
      <alignment horizontal="center" shrinkToFit="1"/>
    </xf>
    <xf numFmtId="0" fontId="18" fillId="0" borderId="13" xfId="1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</cellXfs>
  <cellStyles count="2">
    <cellStyle name="Normal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workbookViewId="0">
      <selection activeCell="C33" sqref="C33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1.75" customHeight="1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/>
    <row r="3" spans="1:57" ht="12.95" customHeight="1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>
      <c r="A4" s="7"/>
      <c r="B4" s="8"/>
      <c r="C4" s="9" t="s">
        <v>193</v>
      </c>
      <c r="D4" s="10"/>
      <c r="E4" s="10"/>
      <c r="F4" s="11"/>
      <c r="G4" s="12"/>
    </row>
    <row r="5" spans="1:57" ht="12.95" customHeight="1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>
      <c r="A6" s="7"/>
      <c r="B6" s="8"/>
      <c r="C6" s="9" t="s">
        <v>67</v>
      </c>
      <c r="D6" s="10"/>
      <c r="E6" s="10"/>
      <c r="F6" s="18"/>
      <c r="G6" s="12"/>
    </row>
    <row r="7" spans="1:57">
      <c r="A7" s="13" t="s">
        <v>8</v>
      </c>
      <c r="B7" s="15"/>
      <c r="C7" s="184" t="s">
        <v>194</v>
      </c>
      <c r="D7" s="185"/>
      <c r="E7" s="19" t="s">
        <v>9</v>
      </c>
      <c r="F7" s="20"/>
      <c r="G7" s="21">
        <v>0</v>
      </c>
      <c r="H7" s="22"/>
      <c r="I7" s="22"/>
    </row>
    <row r="8" spans="1:57">
      <c r="A8" s="13" t="s">
        <v>10</v>
      </c>
      <c r="B8" s="15"/>
      <c r="C8" s="184" t="s">
        <v>195</v>
      </c>
      <c r="D8" s="185"/>
      <c r="E8" s="16" t="s">
        <v>11</v>
      </c>
      <c r="F8" s="15"/>
      <c r="G8" s="23">
        <f ca="1">IF(PocetMJ=0,,ROUND((F30+F32)/PocetMJ,1))</f>
        <v>0</v>
      </c>
    </row>
    <row r="9" spans="1:57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>
      <c r="A11" s="28"/>
      <c r="B11" s="11"/>
      <c r="C11" s="11"/>
      <c r="D11" s="11"/>
      <c r="E11" s="186"/>
      <c r="F11" s="187"/>
      <c r="G11" s="188"/>
    </row>
    <row r="12" spans="1:57" ht="28.5" customHeight="1" thickBot="1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5" customHeight="1">
      <c r="A14" s="40"/>
      <c r="B14" s="41" t="s">
        <v>19</v>
      </c>
      <c r="C14" s="42">
        <f ca="1">Dodavka</f>
        <v>0</v>
      </c>
      <c r="D14" s="43"/>
      <c r="E14" s="44"/>
      <c r="F14" s="45"/>
      <c r="G14" s="42">
        <f ca="1">Rekapitulace!I26</f>
        <v>0</v>
      </c>
    </row>
    <row r="15" spans="1:57" ht="15.95" customHeight="1">
      <c r="A15" s="40" t="s">
        <v>20</v>
      </c>
      <c r="B15" s="41" t="s">
        <v>21</v>
      </c>
      <c r="C15" s="42">
        <f ca="1">Mont</f>
        <v>0</v>
      </c>
      <c r="D15" s="24"/>
      <c r="E15" s="46"/>
      <c r="F15" s="47"/>
      <c r="G15" s="42">
        <f ca="1">Rekapitulace!I27</f>
        <v>0</v>
      </c>
    </row>
    <row r="16" spans="1:57" ht="15.95" customHeight="1">
      <c r="A16" s="40" t="s">
        <v>22</v>
      </c>
      <c r="B16" s="41" t="s">
        <v>23</v>
      </c>
      <c r="C16" s="42">
        <f ca="1">HSV</f>
        <v>0</v>
      </c>
      <c r="D16" s="24"/>
      <c r="E16" s="46"/>
      <c r="F16" s="47"/>
      <c r="G16" s="42"/>
    </row>
    <row r="17" spans="1:7" ht="15.95" customHeight="1">
      <c r="A17" s="48" t="s">
        <v>24</v>
      </c>
      <c r="B17" s="41" t="s">
        <v>25</v>
      </c>
      <c r="C17" s="42">
        <f ca="1">PSV</f>
        <v>0</v>
      </c>
      <c r="D17" s="24"/>
      <c r="E17" s="46"/>
      <c r="F17" s="47"/>
      <c r="G17" s="42"/>
    </row>
    <row r="18" spans="1:7" ht="15.95" customHeight="1">
      <c r="A18" s="49" t="s">
        <v>26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>
      <c r="A19" s="49"/>
      <c r="B19" s="41"/>
      <c r="C19" s="42"/>
      <c r="D19" s="24"/>
      <c r="E19" s="46"/>
      <c r="F19" s="47"/>
      <c r="G19" s="42"/>
    </row>
    <row r="20" spans="1:7" ht="15.95" customHeight="1">
      <c r="A20" s="49" t="s">
        <v>27</v>
      </c>
      <c r="B20" s="41"/>
      <c r="C20" s="42">
        <f ca="1">HZS</f>
        <v>0</v>
      </c>
      <c r="D20" s="24"/>
      <c r="E20" s="46"/>
      <c r="F20" s="47"/>
      <c r="G20" s="42"/>
    </row>
    <row r="21" spans="1:7" ht="15.95" customHeight="1">
      <c r="A21" s="28" t="s">
        <v>28</v>
      </c>
      <c r="B21" s="11"/>
      <c r="C21" s="42">
        <f>C18+C20</f>
        <v>0</v>
      </c>
      <c r="D21" s="24" t="s">
        <v>29</v>
      </c>
      <c r="E21" s="46"/>
      <c r="F21" s="47"/>
      <c r="G21" s="42">
        <f>G22-SUM(G14:G20)</f>
        <v>0</v>
      </c>
    </row>
    <row r="22" spans="1:7" ht="15.95" customHeight="1" thickBot="1">
      <c r="A22" s="24" t="s">
        <v>30</v>
      </c>
      <c r="B22" s="25"/>
      <c r="C22" s="51">
        <f>C21+G22</f>
        <v>0</v>
      </c>
      <c r="D22" s="52" t="s">
        <v>31</v>
      </c>
      <c r="E22" s="53"/>
      <c r="F22" s="54"/>
      <c r="G22" s="42">
        <f ca="1">VRN</f>
        <v>0</v>
      </c>
    </row>
    <row r="23" spans="1:7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>
      <c r="A25" s="28" t="s">
        <v>36</v>
      </c>
      <c r="B25" s="56"/>
      <c r="C25" s="29" t="s">
        <v>36</v>
      </c>
      <c r="D25" s="11"/>
      <c r="E25" s="29" t="s">
        <v>36</v>
      </c>
      <c r="F25" s="11"/>
      <c r="G25" s="12"/>
    </row>
    <row r="26" spans="1:7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>
      <c r="A27" s="28"/>
      <c r="B27" s="11"/>
      <c r="C27" s="29"/>
      <c r="D27" s="11"/>
      <c r="E27" s="29"/>
      <c r="F27" s="11"/>
      <c r="G27" s="12"/>
    </row>
    <row r="28" spans="1:7" ht="97.5" customHeight="1">
      <c r="A28" s="28"/>
      <c r="B28" s="11"/>
      <c r="C28" s="29"/>
      <c r="D28" s="11"/>
      <c r="E28" s="29"/>
      <c r="F28" s="11"/>
      <c r="G28" s="12"/>
    </row>
    <row r="29" spans="1:7">
      <c r="A29" s="13" t="s">
        <v>39</v>
      </c>
      <c r="B29" s="15"/>
      <c r="C29" s="58">
        <v>0</v>
      </c>
      <c r="D29" s="15" t="s">
        <v>40</v>
      </c>
      <c r="E29" s="16"/>
      <c r="F29" s="59">
        <v>0</v>
      </c>
      <c r="G29" s="17"/>
    </row>
    <row r="30" spans="1:7">
      <c r="A30" s="13" t="s">
        <v>39</v>
      </c>
      <c r="B30" s="15"/>
      <c r="C30" s="58">
        <v>10</v>
      </c>
      <c r="D30" s="15" t="s">
        <v>40</v>
      </c>
      <c r="E30" s="16"/>
      <c r="F30" s="59">
        <v>0</v>
      </c>
      <c r="G30" s="17"/>
    </row>
    <row r="31" spans="1:7">
      <c r="A31" s="13" t="s">
        <v>41</v>
      </c>
      <c r="B31" s="15"/>
      <c r="C31" s="58">
        <v>10</v>
      </c>
      <c r="D31" s="15" t="s">
        <v>40</v>
      </c>
      <c r="E31" s="16"/>
      <c r="F31" s="60">
        <f>ROUND(PRODUCT(F30,C31/100),1)</f>
        <v>0</v>
      </c>
      <c r="G31" s="27"/>
    </row>
    <row r="32" spans="1:7">
      <c r="A32" s="13" t="s">
        <v>39</v>
      </c>
      <c r="B32" s="15"/>
      <c r="C32" s="58">
        <v>21</v>
      </c>
      <c r="D32" s="15" t="s">
        <v>40</v>
      </c>
      <c r="E32" s="16"/>
      <c r="F32" s="59">
        <v>0</v>
      </c>
      <c r="G32" s="17"/>
    </row>
    <row r="33" spans="1:8">
      <c r="A33" s="13" t="s">
        <v>41</v>
      </c>
      <c r="B33" s="15"/>
      <c r="C33" s="58">
        <v>21</v>
      </c>
      <c r="D33" s="15" t="s">
        <v>40</v>
      </c>
      <c r="E33" s="16"/>
      <c r="F33" s="60">
        <f>ROUND(PRODUCT(F32,C33/100),1)</f>
        <v>0</v>
      </c>
      <c r="G33" s="27"/>
    </row>
    <row r="34" spans="1:8" s="66" customFormat="1" ht="19.5" customHeight="1" thickBot="1">
      <c r="A34" s="61" t="s">
        <v>42</v>
      </c>
      <c r="B34" s="62"/>
      <c r="C34" s="62"/>
      <c r="D34" s="62"/>
      <c r="E34" s="63"/>
      <c r="F34" s="64">
        <f>CEILING(SUM(F29:F33),IF(SUM(F29:F33)&gt;=0,1,-1))</f>
        <v>0</v>
      </c>
      <c r="G34" s="65"/>
    </row>
    <row r="36" spans="1:8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>
      <c r="A37" s="67"/>
      <c r="B37" s="189"/>
      <c r="C37" s="189"/>
      <c r="D37" s="189"/>
      <c r="E37" s="189"/>
      <c r="F37" s="189"/>
      <c r="G37" s="189"/>
      <c r="H37" t="s">
        <v>4</v>
      </c>
    </row>
    <row r="38" spans="1:8" ht="12.75" customHeight="1">
      <c r="A38" s="68"/>
      <c r="B38" s="189"/>
      <c r="C38" s="189"/>
      <c r="D38" s="189"/>
      <c r="E38" s="189"/>
      <c r="F38" s="189"/>
      <c r="G38" s="189"/>
      <c r="H38" t="s">
        <v>4</v>
      </c>
    </row>
    <row r="39" spans="1:8">
      <c r="A39" s="68"/>
      <c r="B39" s="189"/>
      <c r="C39" s="189"/>
      <c r="D39" s="189"/>
      <c r="E39" s="189"/>
      <c r="F39" s="189"/>
      <c r="G39" s="189"/>
      <c r="H39" t="s">
        <v>4</v>
      </c>
    </row>
    <row r="40" spans="1:8">
      <c r="A40" s="68"/>
      <c r="B40" s="189"/>
      <c r="C40" s="189"/>
      <c r="D40" s="189"/>
      <c r="E40" s="189"/>
      <c r="F40" s="189"/>
      <c r="G40" s="189"/>
      <c r="H40" t="s">
        <v>4</v>
      </c>
    </row>
    <row r="41" spans="1:8">
      <c r="A41" s="68"/>
      <c r="B41" s="189"/>
      <c r="C41" s="189"/>
      <c r="D41" s="189"/>
      <c r="E41" s="189"/>
      <c r="F41" s="189"/>
      <c r="G41" s="189"/>
      <c r="H41" t="s">
        <v>4</v>
      </c>
    </row>
    <row r="42" spans="1:8">
      <c r="A42" s="68"/>
      <c r="B42" s="189"/>
      <c r="C42" s="189"/>
      <c r="D42" s="189"/>
      <c r="E42" s="189"/>
      <c r="F42" s="189"/>
      <c r="G42" s="189"/>
      <c r="H42" t="s">
        <v>4</v>
      </c>
    </row>
    <row r="43" spans="1:8">
      <c r="A43" s="68"/>
      <c r="B43" s="189"/>
      <c r="C43" s="189"/>
      <c r="D43" s="189"/>
      <c r="E43" s="189"/>
      <c r="F43" s="189"/>
      <c r="G43" s="189"/>
      <c r="H43" t="s">
        <v>4</v>
      </c>
    </row>
    <row r="44" spans="1:8">
      <c r="A44" s="68"/>
      <c r="B44" s="189"/>
      <c r="C44" s="189"/>
      <c r="D44" s="189"/>
      <c r="E44" s="189"/>
      <c r="F44" s="189"/>
      <c r="G44" s="189"/>
      <c r="H44" t="s">
        <v>4</v>
      </c>
    </row>
    <row r="45" spans="1:8" ht="3" customHeight="1">
      <c r="A45" s="68"/>
      <c r="B45" s="189"/>
      <c r="C45" s="189"/>
      <c r="D45" s="189"/>
      <c r="E45" s="189"/>
      <c r="F45" s="189"/>
      <c r="G45" s="189"/>
      <c r="H45" t="s">
        <v>4</v>
      </c>
    </row>
    <row r="46" spans="1:8">
      <c r="B46" s="183"/>
      <c r="C46" s="183"/>
      <c r="D46" s="183"/>
      <c r="E46" s="183"/>
      <c r="F46" s="183"/>
      <c r="G46" s="183"/>
    </row>
    <row r="47" spans="1:8">
      <c r="B47" s="183"/>
      <c r="C47" s="183"/>
      <c r="D47" s="183"/>
      <c r="E47" s="183"/>
      <c r="F47" s="183"/>
      <c r="G47" s="183"/>
    </row>
    <row r="48" spans="1:8">
      <c r="B48" s="183"/>
      <c r="C48" s="183"/>
      <c r="D48" s="183"/>
      <c r="E48" s="183"/>
      <c r="F48" s="183"/>
      <c r="G48" s="183"/>
    </row>
    <row r="49" spans="2:7">
      <c r="B49" s="183"/>
      <c r="C49" s="183"/>
      <c r="D49" s="183"/>
      <c r="E49" s="183"/>
      <c r="F49" s="183"/>
      <c r="G49" s="183"/>
    </row>
    <row r="50" spans="2:7">
      <c r="B50" s="183"/>
      <c r="C50" s="183"/>
      <c r="D50" s="183"/>
      <c r="E50" s="183"/>
      <c r="F50" s="183"/>
      <c r="G50" s="183"/>
    </row>
    <row r="51" spans="2:7">
      <c r="B51" s="183"/>
      <c r="C51" s="183"/>
      <c r="D51" s="183"/>
      <c r="E51" s="183"/>
      <c r="F51" s="183"/>
      <c r="G51" s="183"/>
    </row>
    <row r="52" spans="2:7">
      <c r="B52" s="183"/>
      <c r="C52" s="183"/>
      <c r="D52" s="183"/>
      <c r="E52" s="183"/>
      <c r="F52" s="183"/>
      <c r="G52" s="183"/>
    </row>
    <row r="53" spans="2:7">
      <c r="B53" s="183"/>
      <c r="C53" s="183"/>
      <c r="D53" s="183"/>
      <c r="E53" s="183"/>
      <c r="F53" s="183"/>
      <c r="G53" s="183"/>
    </row>
    <row r="54" spans="2:7">
      <c r="B54" s="183"/>
      <c r="C54" s="183"/>
      <c r="D54" s="183"/>
      <c r="E54" s="183"/>
      <c r="F54" s="183"/>
      <c r="G54" s="183"/>
    </row>
    <row r="55" spans="2:7">
      <c r="B55" s="183"/>
      <c r="C55" s="183"/>
      <c r="D55" s="183"/>
      <c r="E55" s="183"/>
      <c r="F55" s="183"/>
      <c r="G55" s="183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B47:G47"/>
    <mergeCell ref="C7:D7"/>
    <mergeCell ref="C8:D8"/>
    <mergeCell ref="E11:G11"/>
    <mergeCell ref="B37:G45"/>
    <mergeCell ref="B46:G46"/>
  </mergeCells>
  <phoneticPr fontId="0" type="noConversion"/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9"/>
  <sheetViews>
    <sheetView workbookViewId="0">
      <selection activeCell="H28" sqref="H28:I28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190" t="s">
        <v>5</v>
      </c>
      <c r="B1" s="191"/>
      <c r="C1" s="69" t="str">
        <f ca="1">CONCATENATE(cislostavby," ",nazevstavby)</f>
        <v xml:space="preserve"> oprava podlahy</v>
      </c>
      <c r="D1" s="70"/>
      <c r="E1" s="71"/>
      <c r="F1" s="70"/>
      <c r="G1" s="72"/>
      <c r="H1" s="73"/>
      <c r="I1" s="74"/>
    </row>
    <row r="2" spans="1:9" ht="13.5" thickBot="1">
      <c r="A2" s="192" t="s">
        <v>1</v>
      </c>
      <c r="B2" s="193"/>
      <c r="C2" s="75" t="str">
        <f ca="1">CONCATENATE(cisloobjektu," ",nazevobjektu)</f>
        <v xml:space="preserve"> Mateřská škola  Třeboradice</v>
      </c>
      <c r="D2" s="76"/>
      <c r="E2" s="77"/>
      <c r="F2" s="76"/>
      <c r="G2" s="194"/>
      <c r="H2" s="194"/>
      <c r="I2" s="195"/>
    </row>
    <row r="3" spans="1:9" ht="13.5" thickTop="1">
      <c r="F3" s="11"/>
    </row>
    <row r="4" spans="1:9" ht="19.5" customHeight="1">
      <c r="A4" s="78" t="s">
        <v>44</v>
      </c>
      <c r="B4" s="1"/>
      <c r="C4" s="1"/>
      <c r="D4" s="1"/>
      <c r="E4" s="79"/>
      <c r="F4" s="1"/>
      <c r="G4" s="1"/>
      <c r="H4" s="1"/>
      <c r="I4" s="1"/>
    </row>
    <row r="5" spans="1:9" ht="13.5" thickBot="1"/>
    <row r="6" spans="1:9" s="11" customFormat="1" ht="13.5" thickBot="1">
      <c r="A6" s="80"/>
      <c r="B6" s="81" t="s">
        <v>45</v>
      </c>
      <c r="C6" s="81"/>
      <c r="D6" s="82"/>
      <c r="E6" s="83" t="s">
        <v>46</v>
      </c>
      <c r="F6" s="84" t="s">
        <v>47</v>
      </c>
      <c r="G6" s="84" t="s">
        <v>48</v>
      </c>
      <c r="H6" s="84" t="s">
        <v>49</v>
      </c>
      <c r="I6" s="85" t="s">
        <v>27</v>
      </c>
    </row>
    <row r="7" spans="1:9" s="11" customFormat="1">
      <c r="A7" s="177" t="str">
        <f ca="1">Položky!B7</f>
        <v>3</v>
      </c>
      <c r="B7" s="86" t="str">
        <f ca="1">Položky!C7</f>
        <v>Svislé a kompletní konstrukce</v>
      </c>
      <c r="C7" s="87"/>
      <c r="D7" s="88"/>
      <c r="E7" s="178">
        <f ca="1">Položky!BA10</f>
        <v>0</v>
      </c>
      <c r="F7" s="179">
        <f ca="1">Položky!BB10</f>
        <v>0</v>
      </c>
      <c r="G7" s="179">
        <f ca="1">Položky!BC10</f>
        <v>0</v>
      </c>
      <c r="H7" s="179">
        <f ca="1">Položky!BD10</f>
        <v>0</v>
      </c>
      <c r="I7" s="180">
        <f ca="1">Položky!BE10</f>
        <v>0</v>
      </c>
    </row>
    <row r="8" spans="1:9" s="11" customFormat="1">
      <c r="A8" s="177" t="str">
        <f ca="1">Položky!B11</f>
        <v>6</v>
      </c>
      <c r="B8" s="86" t="str">
        <f ca="1">Položky!C11</f>
        <v>Úpravy povrchu,podlahy</v>
      </c>
      <c r="C8" s="87"/>
      <c r="D8" s="88"/>
      <c r="E8" s="178">
        <f ca="1">Položky!BA18</f>
        <v>0</v>
      </c>
      <c r="F8" s="179">
        <f ca="1">Položky!BB18</f>
        <v>0</v>
      </c>
      <c r="G8" s="179">
        <f ca="1">Položky!BC18</f>
        <v>0</v>
      </c>
      <c r="H8" s="179">
        <f ca="1">Položky!BD18</f>
        <v>0</v>
      </c>
      <c r="I8" s="180">
        <f ca="1">Položky!BE18</f>
        <v>0</v>
      </c>
    </row>
    <row r="9" spans="1:9" s="11" customFormat="1">
      <c r="A9" s="177" t="str">
        <f ca="1">Položky!B19</f>
        <v>60</v>
      </c>
      <c r="B9" s="86" t="str">
        <f ca="1">Položky!C19</f>
        <v>Úpravy povrchů, omítky</v>
      </c>
      <c r="C9" s="87"/>
      <c r="D9" s="88"/>
      <c r="E9" s="178">
        <f ca="1">Položky!BA30</f>
        <v>0</v>
      </c>
      <c r="F9" s="179">
        <f ca="1">Položky!BB30</f>
        <v>0</v>
      </c>
      <c r="G9" s="179">
        <f ca="1">Položky!BC30</f>
        <v>0</v>
      </c>
      <c r="H9" s="179">
        <f ca="1">Položky!BD30</f>
        <v>0</v>
      </c>
      <c r="I9" s="180">
        <f ca="1">Položky!BE30</f>
        <v>0</v>
      </c>
    </row>
    <row r="10" spans="1:9" s="11" customFormat="1">
      <c r="A10" s="177" t="str">
        <f ca="1">Položky!B31</f>
        <v>61</v>
      </c>
      <c r="B10" s="86" t="str">
        <f ca="1">Položky!C31</f>
        <v>Upravy povrchů vnitřní</v>
      </c>
      <c r="C10" s="87"/>
      <c r="D10" s="88"/>
      <c r="E10" s="178">
        <f ca="1">Položky!BA37</f>
        <v>0</v>
      </c>
      <c r="F10" s="179">
        <f ca="1">Položky!BB37</f>
        <v>0</v>
      </c>
      <c r="G10" s="179">
        <f ca="1">Položky!BC37</f>
        <v>0</v>
      </c>
      <c r="H10" s="179">
        <f ca="1">Položky!BD37</f>
        <v>0</v>
      </c>
      <c r="I10" s="180">
        <f ca="1">Položky!BE37</f>
        <v>0</v>
      </c>
    </row>
    <row r="11" spans="1:9" s="11" customFormat="1">
      <c r="A11" s="177" t="str">
        <f ca="1">Položky!B38</f>
        <v>63</v>
      </c>
      <c r="B11" s="86" t="str">
        <f ca="1">Položky!C38</f>
        <v>Podlahy a podlahové konstrukce</v>
      </c>
      <c r="C11" s="87"/>
      <c r="D11" s="88"/>
      <c r="E11" s="178">
        <f ca="1">Položky!BA45</f>
        <v>0</v>
      </c>
      <c r="F11" s="179">
        <f ca="1">Položky!BB45</f>
        <v>0</v>
      </c>
      <c r="G11" s="179">
        <f ca="1">Položky!BC45</f>
        <v>0</v>
      </c>
      <c r="H11" s="179">
        <f ca="1">Položky!BD45</f>
        <v>0</v>
      </c>
      <c r="I11" s="180">
        <f ca="1">Položky!BE45</f>
        <v>0</v>
      </c>
    </row>
    <row r="12" spans="1:9" s="11" customFormat="1">
      <c r="A12" s="177" t="str">
        <f ca="1">Položky!B46</f>
        <v>95</v>
      </c>
      <c r="B12" s="86" t="str">
        <f ca="1">Položky!C46</f>
        <v>Dokončovací kce na pozem.stav.</v>
      </c>
      <c r="C12" s="87"/>
      <c r="D12" s="88"/>
      <c r="E12" s="178">
        <f ca="1">Položky!BA49</f>
        <v>0</v>
      </c>
      <c r="F12" s="179">
        <f ca="1">Položky!BB49</f>
        <v>0</v>
      </c>
      <c r="G12" s="179">
        <f ca="1">Položky!BC49</f>
        <v>0</v>
      </c>
      <c r="H12" s="179">
        <f ca="1">Položky!BD49</f>
        <v>0</v>
      </c>
      <c r="I12" s="180">
        <f ca="1">Položky!BE49</f>
        <v>0</v>
      </c>
    </row>
    <row r="13" spans="1:9" s="11" customFormat="1">
      <c r="A13" s="177" t="str">
        <f ca="1">Položky!B50</f>
        <v>96</v>
      </c>
      <c r="B13" s="86" t="str">
        <f ca="1">Položky!C50</f>
        <v>Bourání konstrukcí</v>
      </c>
      <c r="C13" s="87"/>
      <c r="D13" s="88"/>
      <c r="E13" s="178">
        <f ca="1">Položky!BA54</f>
        <v>0</v>
      </c>
      <c r="F13" s="179">
        <f ca="1">Položky!BB54</f>
        <v>0</v>
      </c>
      <c r="G13" s="179">
        <f ca="1">Položky!BC54</f>
        <v>0</v>
      </c>
      <c r="H13" s="179">
        <f ca="1">Položky!BD54</f>
        <v>0</v>
      </c>
      <c r="I13" s="180">
        <f ca="1">Položky!BE54</f>
        <v>0</v>
      </c>
    </row>
    <row r="14" spans="1:9" s="11" customFormat="1">
      <c r="A14" s="177" t="str">
        <f ca="1">Položky!B55</f>
        <v>97</v>
      </c>
      <c r="B14" s="86" t="str">
        <f ca="1">Položky!C55</f>
        <v>Prorážení otvorů</v>
      </c>
      <c r="C14" s="87"/>
      <c r="D14" s="88"/>
      <c r="E14" s="178">
        <f ca="1">Položky!BA65</f>
        <v>0</v>
      </c>
      <c r="F14" s="179">
        <f ca="1">Položky!BB65</f>
        <v>0</v>
      </c>
      <c r="G14" s="179">
        <f ca="1">Položky!BC65</f>
        <v>0</v>
      </c>
      <c r="H14" s="179">
        <f ca="1">Položky!BD65</f>
        <v>0</v>
      </c>
      <c r="I14" s="180">
        <f ca="1">Položky!BE65</f>
        <v>0</v>
      </c>
    </row>
    <row r="15" spans="1:9" s="11" customFormat="1">
      <c r="A15" s="177" t="str">
        <f ca="1">Položky!B66</f>
        <v>99</v>
      </c>
      <c r="B15" s="86" t="str">
        <f ca="1">Položky!C66</f>
        <v>Staveništní přesun hmot</v>
      </c>
      <c r="C15" s="87"/>
      <c r="D15" s="88"/>
      <c r="E15" s="178">
        <f ca="1">Položky!BA68</f>
        <v>0</v>
      </c>
      <c r="F15" s="179">
        <f ca="1">Položky!BB68</f>
        <v>0</v>
      </c>
      <c r="G15" s="179">
        <f ca="1">Položky!BC68</f>
        <v>0</v>
      </c>
      <c r="H15" s="179">
        <f ca="1">Položky!BD68</f>
        <v>0</v>
      </c>
      <c r="I15" s="180">
        <f ca="1">Položky!BE68</f>
        <v>0</v>
      </c>
    </row>
    <row r="16" spans="1:9" s="11" customFormat="1">
      <c r="A16" s="177" t="str">
        <f ca="1">Položky!B69</f>
        <v>711</v>
      </c>
      <c r="B16" s="86" t="str">
        <f ca="1">Položky!C69</f>
        <v>Izolace proti vodě</v>
      </c>
      <c r="C16" s="87"/>
      <c r="D16" s="88"/>
      <c r="E16" s="178">
        <f ca="1">Položky!BA76</f>
        <v>0</v>
      </c>
      <c r="F16" s="179">
        <f ca="1">Položky!BB76</f>
        <v>0</v>
      </c>
      <c r="G16" s="179">
        <f ca="1">Položky!BC76</f>
        <v>0</v>
      </c>
      <c r="H16" s="179">
        <f ca="1">Položky!BD76</f>
        <v>0</v>
      </c>
      <c r="I16" s="180">
        <f ca="1">Položky!BE76</f>
        <v>0</v>
      </c>
    </row>
    <row r="17" spans="1:57" s="11" customFormat="1">
      <c r="A17" s="177" t="str">
        <f ca="1">Položky!B77</f>
        <v>713</v>
      </c>
      <c r="B17" s="86" t="str">
        <f ca="1">Položky!C77</f>
        <v>Izolace tepelné</v>
      </c>
      <c r="C17" s="87"/>
      <c r="D17" s="88"/>
      <c r="E17" s="178">
        <f ca="1">Položky!BA80</f>
        <v>0</v>
      </c>
      <c r="F17" s="179">
        <f ca="1">Položky!BB80</f>
        <v>0</v>
      </c>
      <c r="G17" s="179">
        <f ca="1">Položky!BC80</f>
        <v>0</v>
      </c>
      <c r="H17" s="179">
        <f ca="1">Položky!BD80</f>
        <v>0</v>
      </c>
      <c r="I17" s="180">
        <f ca="1">Položky!BE80</f>
        <v>0</v>
      </c>
    </row>
    <row r="18" spans="1:57" s="11" customFormat="1">
      <c r="A18" s="177" t="str">
        <f ca="1">Položky!B81</f>
        <v>771</v>
      </c>
      <c r="B18" s="86" t="str">
        <f ca="1">Položky!C81</f>
        <v>Podlahy z dlaždic a obklady</v>
      </c>
      <c r="C18" s="87"/>
      <c r="D18" s="88"/>
      <c r="E18" s="178">
        <f ca="1">Položky!BA85</f>
        <v>0</v>
      </c>
      <c r="F18" s="179">
        <f ca="1">Položky!BB85</f>
        <v>0</v>
      </c>
      <c r="G18" s="179">
        <f ca="1">Položky!BC85</f>
        <v>0</v>
      </c>
      <c r="H18" s="179">
        <f ca="1">Položky!BD85</f>
        <v>0</v>
      </c>
      <c r="I18" s="180">
        <f ca="1">Položky!BE85</f>
        <v>0</v>
      </c>
    </row>
    <row r="19" spans="1:57" s="11" customFormat="1">
      <c r="A19" s="177" t="str">
        <f ca="1">Položky!B86</f>
        <v>776</v>
      </c>
      <c r="B19" s="86" t="str">
        <f ca="1">Položky!C86</f>
        <v>Podlahy povlakové</v>
      </c>
      <c r="C19" s="87"/>
      <c r="D19" s="88"/>
      <c r="E19" s="178">
        <f ca="1">Položky!BA94</f>
        <v>0</v>
      </c>
      <c r="F19" s="179">
        <f ca="1">Položky!BB94</f>
        <v>0</v>
      </c>
      <c r="G19" s="179">
        <f ca="1">Položky!BC94</f>
        <v>0</v>
      </c>
      <c r="H19" s="179">
        <f ca="1">Položky!BD94</f>
        <v>0</v>
      </c>
      <c r="I19" s="180">
        <f ca="1">Položky!BE94</f>
        <v>0</v>
      </c>
    </row>
    <row r="20" spans="1:57" s="11" customFormat="1" ht="13.5" thickBot="1">
      <c r="A20" s="177" t="str">
        <f ca="1">Položky!B95</f>
        <v>784</v>
      </c>
      <c r="B20" s="86" t="str">
        <f ca="1">Položky!C95</f>
        <v>Malby</v>
      </c>
      <c r="C20" s="87"/>
      <c r="D20" s="88"/>
      <c r="E20" s="178">
        <f ca="1">Položky!BA101</f>
        <v>0</v>
      </c>
      <c r="F20" s="179">
        <f ca="1">Položky!BB101</f>
        <v>0</v>
      </c>
      <c r="G20" s="179">
        <f ca="1">Položky!BC101</f>
        <v>0</v>
      </c>
      <c r="H20" s="179">
        <f ca="1">Položky!BD101</f>
        <v>0</v>
      </c>
      <c r="I20" s="180">
        <f ca="1">Položky!BE101</f>
        <v>0</v>
      </c>
    </row>
    <row r="21" spans="1:57" s="94" customFormat="1" ht="13.5" thickBot="1">
      <c r="A21" s="89"/>
      <c r="B21" s="81" t="s">
        <v>50</v>
      </c>
      <c r="C21" s="81"/>
      <c r="D21" s="90"/>
      <c r="E21" s="91">
        <f>SUM(E7:E20)</f>
        <v>0</v>
      </c>
      <c r="F21" s="92">
        <f>SUM(F7:F20)</f>
        <v>0</v>
      </c>
      <c r="G21" s="92">
        <f>SUM(G7:G20)</f>
        <v>0</v>
      </c>
      <c r="H21" s="92">
        <f>SUM(H7:H20)</f>
        <v>0</v>
      </c>
      <c r="I21" s="93">
        <f>SUM(I7:I20)</f>
        <v>0</v>
      </c>
    </row>
    <row r="22" spans="1:57">
      <c r="A22" s="87"/>
      <c r="B22" s="87"/>
      <c r="C22" s="87"/>
      <c r="D22" s="87"/>
      <c r="E22" s="87"/>
      <c r="F22" s="87"/>
      <c r="G22" s="87"/>
      <c r="H22" s="87"/>
      <c r="I22" s="87"/>
    </row>
    <row r="23" spans="1:57" ht="19.5" customHeight="1">
      <c r="A23" s="95" t="s">
        <v>51</v>
      </c>
      <c r="B23" s="95"/>
      <c r="C23" s="95"/>
      <c r="D23" s="95"/>
      <c r="E23" s="95"/>
      <c r="F23" s="95"/>
      <c r="G23" s="96"/>
      <c r="H23" s="95"/>
      <c r="I23" s="95"/>
      <c r="BA23" s="30"/>
      <c r="BB23" s="30"/>
      <c r="BC23" s="30"/>
      <c r="BD23" s="30"/>
      <c r="BE23" s="30"/>
    </row>
    <row r="24" spans="1:57" ht="13.5" thickBot="1">
      <c r="A24" s="97"/>
      <c r="B24" s="97"/>
      <c r="C24" s="97"/>
      <c r="D24" s="97"/>
      <c r="E24" s="97"/>
      <c r="F24" s="97"/>
      <c r="G24" s="97"/>
      <c r="H24" s="97"/>
      <c r="I24" s="97"/>
    </row>
    <row r="25" spans="1:57">
      <c r="A25" s="98" t="s">
        <v>52</v>
      </c>
      <c r="B25" s="99"/>
      <c r="C25" s="99"/>
      <c r="D25" s="100"/>
      <c r="E25" s="101" t="s">
        <v>53</v>
      </c>
      <c r="F25" s="102" t="s">
        <v>54</v>
      </c>
      <c r="G25" s="103" t="s">
        <v>55</v>
      </c>
      <c r="H25" s="104"/>
      <c r="I25" s="105" t="s">
        <v>53</v>
      </c>
    </row>
    <row r="26" spans="1:57">
      <c r="A26" s="106" t="s">
        <v>191</v>
      </c>
      <c r="B26" s="107"/>
      <c r="C26" s="107"/>
      <c r="D26" s="108"/>
      <c r="E26" s="109"/>
      <c r="F26" s="110">
        <v>0</v>
      </c>
      <c r="G26" s="111">
        <f ca="1">CHOOSE(BA26+1,HSV+PSV,HSV+PSV+Mont,HSV+PSV+Dodavka+Mont,HSV,PSV,Mont,Dodavka,Mont+Dodavka,0)</f>
        <v>0</v>
      </c>
      <c r="H26" s="112"/>
      <c r="I26" s="113">
        <f>E26+F26*G26/100</f>
        <v>0</v>
      </c>
      <c r="BA26">
        <v>0</v>
      </c>
    </row>
    <row r="27" spans="1:57">
      <c r="A27" s="106" t="s">
        <v>192</v>
      </c>
      <c r="B27" s="107"/>
      <c r="C27" s="107"/>
      <c r="D27" s="108"/>
      <c r="E27" s="109"/>
      <c r="F27" s="110">
        <v>0</v>
      </c>
      <c r="G27" s="111">
        <f ca="1">CHOOSE(BA27+1,HSV+PSV,HSV+PSV+Mont,HSV+PSV+Dodavka+Mont,HSV,PSV,Mont,Dodavka,Mont+Dodavka,0)</f>
        <v>0</v>
      </c>
      <c r="H27" s="112"/>
      <c r="I27" s="113">
        <f>E27+F27*G27/100</f>
        <v>0</v>
      </c>
      <c r="BA27">
        <v>0</v>
      </c>
    </row>
    <row r="28" spans="1:57" ht="13.5" thickBot="1">
      <c r="A28" s="114"/>
      <c r="B28" s="115" t="s">
        <v>56</v>
      </c>
      <c r="C28" s="116"/>
      <c r="D28" s="117"/>
      <c r="E28" s="118"/>
      <c r="F28" s="119"/>
      <c r="G28" s="119"/>
      <c r="H28" s="196">
        <f>SUM(I26:I27)</f>
        <v>0</v>
      </c>
      <c r="I28" s="197"/>
    </row>
    <row r="29" spans="1:57">
      <c r="A29" s="97"/>
      <c r="B29" s="97"/>
      <c r="C29" s="97"/>
      <c r="D29" s="97"/>
      <c r="E29" s="97"/>
      <c r="F29" s="97"/>
      <c r="G29" s="97"/>
      <c r="H29" s="97"/>
      <c r="I29" s="97"/>
    </row>
    <row r="30" spans="1:57">
      <c r="B30" s="94"/>
      <c r="F30" s="120"/>
      <c r="G30" s="121"/>
      <c r="H30" s="121"/>
      <c r="I30" s="122"/>
    </row>
    <row r="31" spans="1:57">
      <c r="F31" s="120"/>
      <c r="G31" s="121"/>
      <c r="H31" s="121"/>
      <c r="I31" s="122"/>
    </row>
    <row r="32" spans="1:57">
      <c r="F32" s="120"/>
      <c r="G32" s="121"/>
      <c r="H32" s="121"/>
      <c r="I32" s="122"/>
    </row>
    <row r="33" spans="6:9">
      <c r="F33" s="120"/>
      <c r="G33" s="121"/>
      <c r="H33" s="121"/>
      <c r="I33" s="122"/>
    </row>
    <row r="34" spans="6:9">
      <c r="F34" s="120"/>
      <c r="G34" s="121"/>
      <c r="H34" s="121"/>
      <c r="I34" s="122"/>
    </row>
    <row r="35" spans="6:9">
      <c r="F35" s="120"/>
      <c r="G35" s="121"/>
      <c r="H35" s="121"/>
      <c r="I35" s="122"/>
    </row>
    <row r="36" spans="6:9">
      <c r="F36" s="120"/>
      <c r="G36" s="121"/>
      <c r="H36" s="121"/>
      <c r="I36" s="122"/>
    </row>
    <row r="37" spans="6:9">
      <c r="F37" s="120"/>
      <c r="G37" s="121"/>
      <c r="H37" s="121"/>
      <c r="I37" s="122"/>
    </row>
    <row r="38" spans="6:9">
      <c r="F38" s="120"/>
      <c r="G38" s="121"/>
      <c r="H38" s="121"/>
      <c r="I38" s="122"/>
    </row>
    <row r="39" spans="6:9">
      <c r="F39" s="120"/>
      <c r="G39" s="121"/>
      <c r="H39" s="121"/>
      <c r="I39" s="122"/>
    </row>
    <row r="40" spans="6:9">
      <c r="F40" s="120"/>
      <c r="G40" s="121"/>
      <c r="H40" s="121"/>
      <c r="I40" s="122"/>
    </row>
    <row r="41" spans="6:9">
      <c r="F41" s="120"/>
      <c r="G41" s="121"/>
      <c r="H41" s="121"/>
      <c r="I41" s="122"/>
    </row>
    <row r="42" spans="6:9">
      <c r="F42" s="120"/>
      <c r="G42" s="121"/>
      <c r="H42" s="121"/>
      <c r="I42" s="122"/>
    </row>
    <row r="43" spans="6:9">
      <c r="F43" s="120"/>
      <c r="G43" s="121"/>
      <c r="H43" s="121"/>
      <c r="I43" s="122"/>
    </row>
    <row r="44" spans="6:9">
      <c r="F44" s="120"/>
      <c r="G44" s="121"/>
      <c r="H44" s="121"/>
      <c r="I44" s="122"/>
    </row>
    <row r="45" spans="6:9">
      <c r="F45" s="120"/>
      <c r="G45" s="121"/>
      <c r="H45" s="121"/>
      <c r="I45" s="122"/>
    </row>
    <row r="46" spans="6:9">
      <c r="F46" s="120"/>
      <c r="G46" s="121"/>
      <c r="H46" s="121"/>
      <c r="I46" s="122"/>
    </row>
    <row r="47" spans="6:9">
      <c r="F47" s="120"/>
      <c r="G47" s="121"/>
      <c r="H47" s="121"/>
      <c r="I47" s="122"/>
    </row>
    <row r="48" spans="6:9">
      <c r="F48" s="120"/>
      <c r="G48" s="121"/>
      <c r="H48" s="121"/>
      <c r="I48" s="122"/>
    </row>
    <row r="49" spans="6:9">
      <c r="F49" s="120"/>
      <c r="G49" s="121"/>
      <c r="H49" s="121"/>
      <c r="I49" s="122"/>
    </row>
    <row r="50" spans="6:9">
      <c r="F50" s="120"/>
      <c r="G50" s="121"/>
      <c r="H50" s="121"/>
      <c r="I50" s="122"/>
    </row>
    <row r="51" spans="6:9">
      <c r="F51" s="120"/>
      <c r="G51" s="121"/>
      <c r="H51" s="121"/>
      <c r="I51" s="122"/>
    </row>
    <row r="52" spans="6:9">
      <c r="F52" s="120"/>
      <c r="G52" s="121"/>
      <c r="H52" s="121"/>
      <c r="I52" s="122"/>
    </row>
    <row r="53" spans="6:9">
      <c r="F53" s="120"/>
      <c r="G53" s="121"/>
      <c r="H53" s="121"/>
      <c r="I53" s="122"/>
    </row>
    <row r="54" spans="6:9">
      <c r="F54" s="120"/>
      <c r="G54" s="121"/>
      <c r="H54" s="121"/>
      <c r="I54" s="122"/>
    </row>
    <row r="55" spans="6:9">
      <c r="F55" s="120"/>
      <c r="G55" s="121"/>
      <c r="H55" s="121"/>
      <c r="I55" s="122"/>
    </row>
    <row r="56" spans="6:9">
      <c r="F56" s="120"/>
      <c r="G56" s="121"/>
      <c r="H56" s="121"/>
      <c r="I56" s="122"/>
    </row>
    <row r="57" spans="6:9">
      <c r="F57" s="120"/>
      <c r="G57" s="121"/>
      <c r="H57" s="121"/>
      <c r="I57" s="122"/>
    </row>
    <row r="58" spans="6:9">
      <c r="F58" s="120"/>
      <c r="G58" s="121"/>
      <c r="H58" s="121"/>
      <c r="I58" s="122"/>
    </row>
    <row r="59" spans="6:9">
      <c r="F59" s="120"/>
      <c r="G59" s="121"/>
      <c r="H59" s="121"/>
      <c r="I59" s="122"/>
    </row>
    <row r="60" spans="6:9">
      <c r="F60" s="120"/>
      <c r="G60" s="121"/>
      <c r="H60" s="121"/>
      <c r="I60" s="122"/>
    </row>
    <row r="61" spans="6:9">
      <c r="F61" s="120"/>
      <c r="G61" s="121"/>
      <c r="H61" s="121"/>
      <c r="I61" s="122"/>
    </row>
    <row r="62" spans="6:9">
      <c r="F62" s="120"/>
      <c r="G62" s="121"/>
      <c r="H62" s="121"/>
      <c r="I62" s="122"/>
    </row>
    <row r="63" spans="6:9">
      <c r="F63" s="120"/>
      <c r="G63" s="121"/>
      <c r="H63" s="121"/>
      <c r="I63" s="122"/>
    </row>
    <row r="64" spans="6:9">
      <c r="F64" s="120"/>
      <c r="G64" s="121"/>
      <c r="H64" s="121"/>
      <c r="I64" s="122"/>
    </row>
    <row r="65" spans="6:9">
      <c r="F65" s="120"/>
      <c r="G65" s="121"/>
      <c r="H65" s="121"/>
      <c r="I65" s="122"/>
    </row>
    <row r="66" spans="6:9">
      <c r="F66" s="120"/>
      <c r="G66" s="121"/>
      <c r="H66" s="121"/>
      <c r="I66" s="122"/>
    </row>
    <row r="67" spans="6:9">
      <c r="F67" s="120"/>
      <c r="G67" s="121"/>
      <c r="H67" s="121"/>
      <c r="I67" s="122"/>
    </row>
    <row r="68" spans="6:9">
      <c r="F68" s="120"/>
      <c r="G68" s="121"/>
      <c r="H68" s="121"/>
      <c r="I68" s="122"/>
    </row>
    <row r="69" spans="6:9">
      <c r="F69" s="120"/>
      <c r="G69" s="121"/>
      <c r="H69" s="121"/>
      <c r="I69" s="122"/>
    </row>
    <row r="70" spans="6:9">
      <c r="F70" s="120"/>
      <c r="G70" s="121"/>
      <c r="H70" s="121"/>
      <c r="I70" s="122"/>
    </row>
    <row r="71" spans="6:9">
      <c r="F71" s="120"/>
      <c r="G71" s="121"/>
      <c r="H71" s="121"/>
      <c r="I71" s="122"/>
    </row>
    <row r="72" spans="6:9">
      <c r="F72" s="120"/>
      <c r="G72" s="121"/>
      <c r="H72" s="121"/>
      <c r="I72" s="122"/>
    </row>
    <row r="73" spans="6:9">
      <c r="F73" s="120"/>
      <c r="G73" s="121"/>
      <c r="H73" s="121"/>
      <c r="I73" s="122"/>
    </row>
    <row r="74" spans="6:9">
      <c r="F74" s="120"/>
      <c r="G74" s="121"/>
      <c r="H74" s="121"/>
      <c r="I74" s="122"/>
    </row>
    <row r="75" spans="6:9">
      <c r="F75" s="120"/>
      <c r="G75" s="121"/>
      <c r="H75" s="121"/>
      <c r="I75" s="122"/>
    </row>
    <row r="76" spans="6:9">
      <c r="F76" s="120"/>
      <c r="G76" s="121"/>
      <c r="H76" s="121"/>
      <c r="I76" s="122"/>
    </row>
    <row r="77" spans="6:9">
      <c r="F77" s="120"/>
      <c r="G77" s="121"/>
      <c r="H77" s="121"/>
      <c r="I77" s="122"/>
    </row>
    <row r="78" spans="6:9">
      <c r="F78" s="120"/>
      <c r="G78" s="121"/>
      <c r="H78" s="121"/>
      <c r="I78" s="122"/>
    </row>
    <row r="79" spans="6:9">
      <c r="F79" s="120"/>
      <c r="G79" s="121"/>
      <c r="H79" s="121"/>
      <c r="I79" s="122"/>
    </row>
  </sheetData>
  <mergeCells count="4">
    <mergeCell ref="A1:B1"/>
    <mergeCell ref="A2:B2"/>
    <mergeCell ref="G2:I2"/>
    <mergeCell ref="H28:I28"/>
  </mergeCells>
  <phoneticPr fontId="0" type="noConversion"/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174"/>
  <sheetViews>
    <sheetView showGridLines="0" showZeros="0" tabSelected="1" topLeftCell="A19" workbookViewId="0">
      <selection activeCell="J97" sqref="J97"/>
    </sheetView>
  </sheetViews>
  <sheetFormatPr defaultRowHeight="12.75"/>
  <cols>
    <col min="1" max="1" width="3.85546875" style="123" customWidth="1"/>
    <col min="2" max="2" width="12" style="123" customWidth="1"/>
    <col min="3" max="3" width="40.42578125" style="123" customWidth="1"/>
    <col min="4" max="4" width="5.5703125" style="123" customWidth="1"/>
    <col min="5" max="5" width="8.5703125" style="171" customWidth="1"/>
    <col min="6" max="6" width="9.85546875" style="123" customWidth="1"/>
    <col min="7" max="7" width="13.85546875" style="123" customWidth="1"/>
    <col min="8" max="16384" width="9.140625" style="123"/>
  </cols>
  <sheetData>
    <row r="1" spans="1:104" ht="15.75">
      <c r="A1" s="198" t="s">
        <v>57</v>
      </c>
      <c r="B1" s="198"/>
      <c r="C1" s="198"/>
      <c r="D1" s="198"/>
      <c r="E1" s="198"/>
      <c r="F1" s="198"/>
      <c r="G1" s="198"/>
    </row>
    <row r="2" spans="1:104" ht="13.5" thickBot="1">
      <c r="A2" s="124"/>
      <c r="B2" s="125"/>
      <c r="C2" s="126"/>
      <c r="D2" s="126"/>
      <c r="E2" s="127"/>
      <c r="F2" s="126"/>
      <c r="G2" s="126"/>
    </row>
    <row r="3" spans="1:104" ht="13.5" thickTop="1">
      <c r="A3" s="199" t="s">
        <v>5</v>
      </c>
      <c r="B3" s="200"/>
      <c r="C3" s="128" t="str">
        <f ca="1">CONCATENATE(cislostavby," ",nazevstavby)</f>
        <v xml:space="preserve"> oprava podlahy</v>
      </c>
      <c r="D3" s="129"/>
      <c r="E3" s="130"/>
      <c r="F3" s="131">
        <f ca="1">Rekapitulace!H1</f>
        <v>0</v>
      </c>
      <c r="G3" s="132"/>
    </row>
    <row r="4" spans="1:104" ht="13.5" thickBot="1">
      <c r="A4" s="201" t="s">
        <v>1</v>
      </c>
      <c r="B4" s="202"/>
      <c r="C4" s="133" t="str">
        <f ca="1">CONCATENATE(cisloobjektu," ",nazevobjektu)</f>
        <v xml:space="preserve"> Mateřská škola  Třeboradice</v>
      </c>
      <c r="D4" s="134"/>
      <c r="E4" s="203"/>
      <c r="F4" s="203"/>
      <c r="G4" s="204"/>
    </row>
    <row r="5" spans="1:104" ht="13.5" thickTop="1">
      <c r="A5" s="135"/>
      <c r="B5" s="136"/>
      <c r="C5" s="136"/>
      <c r="D5" s="124"/>
      <c r="E5" s="137"/>
      <c r="F5" s="124"/>
      <c r="G5" s="138"/>
    </row>
    <row r="6" spans="1:104">
      <c r="A6" s="139" t="s">
        <v>58</v>
      </c>
      <c r="B6" s="140" t="s">
        <v>59</v>
      </c>
      <c r="C6" s="140" t="s">
        <v>60</v>
      </c>
      <c r="D6" s="140" t="s">
        <v>61</v>
      </c>
      <c r="E6" s="141" t="s">
        <v>62</v>
      </c>
      <c r="F6" s="140" t="s">
        <v>63</v>
      </c>
      <c r="G6" s="142" t="s">
        <v>64</v>
      </c>
    </row>
    <row r="7" spans="1:104">
      <c r="A7" s="143" t="s">
        <v>65</v>
      </c>
      <c r="B7" s="144" t="s">
        <v>68</v>
      </c>
      <c r="C7" s="145" t="s">
        <v>69</v>
      </c>
      <c r="D7" s="146"/>
      <c r="E7" s="147"/>
      <c r="F7" s="147"/>
      <c r="G7" s="148"/>
      <c r="H7" s="149"/>
      <c r="I7" s="149"/>
      <c r="O7" s="150">
        <v>1</v>
      </c>
    </row>
    <row r="8" spans="1:104">
      <c r="A8" s="151">
        <v>1</v>
      </c>
      <c r="B8" s="152" t="s">
        <v>70</v>
      </c>
      <c r="C8" s="153" t="s">
        <v>71</v>
      </c>
      <c r="D8" s="154" t="s">
        <v>72</v>
      </c>
      <c r="E8" s="155">
        <v>42.21</v>
      </c>
      <c r="F8" s="155">
        <v>0</v>
      </c>
      <c r="G8" s="156">
        <f>E8*F8</f>
        <v>0</v>
      </c>
      <c r="O8" s="150">
        <v>2</v>
      </c>
      <c r="AA8" s="123">
        <v>12</v>
      </c>
      <c r="AB8" s="123">
        <v>0</v>
      </c>
      <c r="AC8" s="123">
        <v>1</v>
      </c>
      <c r="AZ8" s="123">
        <v>1</v>
      </c>
      <c r="BA8" s="123">
        <f>IF(AZ8=1,G8,0)</f>
        <v>0</v>
      </c>
      <c r="BB8" s="123">
        <f>IF(AZ8=2,G8,0)</f>
        <v>0</v>
      </c>
      <c r="BC8" s="123">
        <f>IF(AZ8=3,G8,0)</f>
        <v>0</v>
      </c>
      <c r="BD8" s="123">
        <f>IF(AZ8=4,G8,0)</f>
        <v>0</v>
      </c>
      <c r="BE8" s="123">
        <f>IF(AZ8=5,G8,0)</f>
        <v>0</v>
      </c>
      <c r="CZ8" s="123">
        <v>3.7670000000000002E-2</v>
      </c>
    </row>
    <row r="9" spans="1:104">
      <c r="A9" s="157"/>
      <c r="B9" s="158"/>
      <c r="C9" s="205" t="s">
        <v>73</v>
      </c>
      <c r="D9" s="206"/>
      <c r="E9" s="159">
        <v>42.21</v>
      </c>
      <c r="F9" s="160"/>
      <c r="G9" s="161"/>
      <c r="M9" s="162" t="s">
        <v>73</v>
      </c>
      <c r="O9" s="150"/>
    </row>
    <row r="10" spans="1:104">
      <c r="A10" s="163"/>
      <c r="B10" s="164" t="s">
        <v>66</v>
      </c>
      <c r="C10" s="165" t="str">
        <f>CONCATENATE(B7," ",C7)</f>
        <v>3 Svislé a kompletní konstrukce</v>
      </c>
      <c r="D10" s="163"/>
      <c r="E10" s="166"/>
      <c r="F10" s="166"/>
      <c r="G10" s="167">
        <f>SUM(G7:G9)</f>
        <v>0</v>
      </c>
      <c r="O10" s="150">
        <v>4</v>
      </c>
      <c r="BA10" s="168">
        <f>SUM(BA7:BA9)</f>
        <v>0</v>
      </c>
      <c r="BB10" s="168">
        <f>SUM(BB7:BB9)</f>
        <v>0</v>
      </c>
      <c r="BC10" s="168">
        <f>SUM(BC7:BC9)</f>
        <v>0</v>
      </c>
      <c r="BD10" s="168">
        <f>SUM(BD7:BD9)</f>
        <v>0</v>
      </c>
      <c r="BE10" s="168">
        <f>SUM(BE7:BE9)</f>
        <v>0</v>
      </c>
    </row>
    <row r="11" spans="1:104">
      <c r="A11" s="143" t="s">
        <v>65</v>
      </c>
      <c r="B11" s="144" t="s">
        <v>74</v>
      </c>
      <c r="C11" s="145" t="s">
        <v>75</v>
      </c>
      <c r="D11" s="146"/>
      <c r="E11" s="147"/>
      <c r="F11" s="147"/>
      <c r="G11" s="148"/>
      <c r="H11" s="149"/>
      <c r="I11" s="149"/>
      <c r="O11" s="150">
        <v>1</v>
      </c>
    </row>
    <row r="12" spans="1:104">
      <c r="A12" s="151">
        <v>2</v>
      </c>
      <c r="B12" s="152" t="s">
        <v>76</v>
      </c>
      <c r="C12" s="153" t="s">
        <v>77</v>
      </c>
      <c r="D12" s="154" t="s">
        <v>72</v>
      </c>
      <c r="E12" s="155">
        <v>42.21</v>
      </c>
      <c r="F12" s="155">
        <v>0</v>
      </c>
      <c r="G12" s="156">
        <f>E12*F12</f>
        <v>0</v>
      </c>
      <c r="O12" s="150">
        <v>2</v>
      </c>
      <c r="AA12" s="123">
        <v>12</v>
      </c>
      <c r="AB12" s="123">
        <v>0</v>
      </c>
      <c r="AC12" s="123">
        <v>2</v>
      </c>
      <c r="AZ12" s="123">
        <v>1</v>
      </c>
      <c r="BA12" s="123">
        <f>IF(AZ12=1,G12,0)</f>
        <v>0</v>
      </c>
      <c r="BB12" s="123">
        <f>IF(AZ12=2,G12,0)</f>
        <v>0</v>
      </c>
      <c r="BC12" s="123">
        <f>IF(AZ12=3,G12,0)</f>
        <v>0</v>
      </c>
      <c r="BD12" s="123">
        <f>IF(AZ12=4,G12,0)</f>
        <v>0</v>
      </c>
      <c r="BE12" s="123">
        <f>IF(AZ12=5,G12,0)</f>
        <v>0</v>
      </c>
      <c r="CZ12" s="123">
        <v>0</v>
      </c>
    </row>
    <row r="13" spans="1:104">
      <c r="A13" s="157"/>
      <c r="B13" s="158"/>
      <c r="C13" s="205" t="s">
        <v>73</v>
      </c>
      <c r="D13" s="206"/>
      <c r="E13" s="159">
        <v>42.21</v>
      </c>
      <c r="F13" s="160"/>
      <c r="G13" s="161"/>
      <c r="M13" s="162" t="s">
        <v>73</v>
      </c>
      <c r="O13" s="150"/>
    </row>
    <row r="14" spans="1:104">
      <c r="A14" s="151">
        <v>3</v>
      </c>
      <c r="B14" s="152" t="s">
        <v>78</v>
      </c>
      <c r="C14" s="153" t="s">
        <v>79</v>
      </c>
      <c r="D14" s="154" t="s">
        <v>72</v>
      </c>
      <c r="E14" s="155">
        <v>42.21</v>
      </c>
      <c r="F14" s="155">
        <v>0</v>
      </c>
      <c r="G14" s="156">
        <f>E14*F14</f>
        <v>0</v>
      </c>
      <c r="O14" s="150">
        <v>2</v>
      </c>
      <c r="AA14" s="123">
        <v>12</v>
      </c>
      <c r="AB14" s="123">
        <v>0</v>
      </c>
      <c r="AC14" s="123">
        <v>3</v>
      </c>
      <c r="AZ14" s="123">
        <v>1</v>
      </c>
      <c r="BA14" s="123">
        <f>IF(AZ14=1,G14,0)</f>
        <v>0</v>
      </c>
      <c r="BB14" s="123">
        <f>IF(AZ14=2,G14,0)</f>
        <v>0</v>
      </c>
      <c r="BC14" s="123">
        <f>IF(AZ14=3,G14,0)</f>
        <v>0</v>
      </c>
      <c r="BD14" s="123">
        <f>IF(AZ14=4,G14,0)</f>
        <v>0</v>
      </c>
      <c r="BE14" s="123">
        <f>IF(AZ14=5,G14,0)</f>
        <v>0</v>
      </c>
      <c r="CZ14" s="123">
        <v>0</v>
      </c>
    </row>
    <row r="15" spans="1:104">
      <c r="A15" s="157"/>
      <c r="B15" s="158"/>
      <c r="C15" s="205" t="s">
        <v>73</v>
      </c>
      <c r="D15" s="206"/>
      <c r="E15" s="159">
        <v>42.21</v>
      </c>
      <c r="F15" s="160"/>
      <c r="G15" s="161"/>
      <c r="M15" s="162" t="s">
        <v>73</v>
      </c>
      <c r="O15" s="150"/>
    </row>
    <row r="16" spans="1:104">
      <c r="A16" s="151">
        <v>4</v>
      </c>
      <c r="B16" s="152" t="s">
        <v>80</v>
      </c>
      <c r="C16" s="153" t="s">
        <v>81</v>
      </c>
      <c r="D16" s="154" t="s">
        <v>82</v>
      </c>
      <c r="E16" s="155">
        <v>42.21</v>
      </c>
      <c r="F16" s="155">
        <v>0</v>
      </c>
      <c r="G16" s="156">
        <f>E16*F16</f>
        <v>0</v>
      </c>
      <c r="O16" s="150">
        <v>2</v>
      </c>
      <c r="AA16" s="123">
        <v>12</v>
      </c>
      <c r="AB16" s="123">
        <v>0</v>
      </c>
      <c r="AC16" s="123">
        <v>4</v>
      </c>
      <c r="AZ16" s="123">
        <v>1</v>
      </c>
      <c r="BA16" s="123">
        <f>IF(AZ16=1,G16,0)</f>
        <v>0</v>
      </c>
      <c r="BB16" s="123">
        <f>IF(AZ16=2,G16,0)</f>
        <v>0</v>
      </c>
      <c r="BC16" s="123">
        <f>IF(AZ16=3,G16,0)</f>
        <v>0</v>
      </c>
      <c r="BD16" s="123">
        <f>IF(AZ16=4,G16,0)</f>
        <v>0</v>
      </c>
      <c r="BE16" s="123">
        <f>IF(AZ16=5,G16,0)</f>
        <v>0</v>
      </c>
      <c r="CZ16" s="123">
        <v>0</v>
      </c>
    </row>
    <row r="17" spans="1:104">
      <c r="A17" s="157"/>
      <c r="B17" s="158"/>
      <c r="C17" s="205" t="s">
        <v>73</v>
      </c>
      <c r="D17" s="206"/>
      <c r="E17" s="159">
        <v>42.21</v>
      </c>
      <c r="F17" s="160"/>
      <c r="G17" s="161"/>
      <c r="M17" s="162" t="s">
        <v>73</v>
      </c>
      <c r="O17" s="150"/>
    </row>
    <row r="18" spans="1:104">
      <c r="A18" s="163"/>
      <c r="B18" s="164" t="s">
        <v>66</v>
      </c>
      <c r="C18" s="165" t="str">
        <f>CONCATENATE(B11," ",C11)</f>
        <v>6 Úpravy povrchu,podlahy</v>
      </c>
      <c r="D18" s="163"/>
      <c r="E18" s="166"/>
      <c r="F18" s="166"/>
      <c r="G18" s="167">
        <f>SUM(G11:G17)</f>
        <v>0</v>
      </c>
      <c r="O18" s="150">
        <v>4</v>
      </c>
      <c r="BA18" s="168">
        <f>SUM(BA11:BA17)</f>
        <v>0</v>
      </c>
      <c r="BB18" s="168">
        <f>SUM(BB11:BB17)</f>
        <v>0</v>
      </c>
      <c r="BC18" s="168">
        <f>SUM(BC11:BC17)</f>
        <v>0</v>
      </c>
      <c r="BD18" s="168">
        <f>SUM(BD11:BD17)</f>
        <v>0</v>
      </c>
      <c r="BE18" s="168">
        <f>SUM(BE11:BE17)</f>
        <v>0</v>
      </c>
    </row>
    <row r="19" spans="1:104">
      <c r="A19" s="143" t="s">
        <v>65</v>
      </c>
      <c r="B19" s="144" t="s">
        <v>83</v>
      </c>
      <c r="C19" s="145" t="s">
        <v>84</v>
      </c>
      <c r="D19" s="146"/>
      <c r="E19" s="147"/>
      <c r="F19" s="147"/>
      <c r="G19" s="148"/>
      <c r="H19" s="149"/>
      <c r="I19" s="149"/>
      <c r="O19" s="150">
        <v>1</v>
      </c>
    </row>
    <row r="20" spans="1:104">
      <c r="A20" s="151">
        <v>5</v>
      </c>
      <c r="B20" s="152" t="s">
        <v>85</v>
      </c>
      <c r="C20" s="153" t="s">
        <v>86</v>
      </c>
      <c r="D20" s="154" t="s">
        <v>72</v>
      </c>
      <c r="E20" s="155">
        <v>42.21</v>
      </c>
      <c r="F20" s="155">
        <v>0</v>
      </c>
      <c r="G20" s="156">
        <f>E20*F20</f>
        <v>0</v>
      </c>
      <c r="O20" s="150">
        <v>2</v>
      </c>
      <c r="AA20" s="123">
        <v>12</v>
      </c>
      <c r="AB20" s="123">
        <v>0</v>
      </c>
      <c r="AC20" s="123">
        <v>5</v>
      </c>
      <c r="AZ20" s="123">
        <v>1</v>
      </c>
      <c r="BA20" s="123">
        <f>IF(AZ20=1,G20,0)</f>
        <v>0</v>
      </c>
      <c r="BB20" s="123">
        <f>IF(AZ20=2,G20,0)</f>
        <v>0</v>
      </c>
      <c r="BC20" s="123">
        <f>IF(AZ20=3,G20,0)</f>
        <v>0</v>
      </c>
      <c r="BD20" s="123">
        <f>IF(AZ20=4,G20,0)</f>
        <v>0</v>
      </c>
      <c r="BE20" s="123">
        <f>IF(AZ20=5,G20,0)</f>
        <v>0</v>
      </c>
      <c r="CZ20" s="123">
        <v>0.01</v>
      </c>
    </row>
    <row r="21" spans="1:104">
      <c r="A21" s="157"/>
      <c r="B21" s="158"/>
      <c r="C21" s="205" t="s">
        <v>87</v>
      </c>
      <c r="D21" s="206"/>
      <c r="E21" s="159">
        <v>0</v>
      </c>
      <c r="F21" s="160"/>
      <c r="G21" s="161"/>
      <c r="M21" s="162" t="s">
        <v>87</v>
      </c>
      <c r="O21" s="150"/>
    </row>
    <row r="22" spans="1:104">
      <c r="A22" s="157"/>
      <c r="B22" s="158"/>
      <c r="C22" s="205" t="s">
        <v>73</v>
      </c>
      <c r="D22" s="206"/>
      <c r="E22" s="159">
        <v>42.21</v>
      </c>
      <c r="F22" s="160"/>
      <c r="G22" s="161"/>
      <c r="M22" s="162" t="s">
        <v>73</v>
      </c>
      <c r="O22" s="150"/>
    </row>
    <row r="23" spans="1:104">
      <c r="A23" s="157"/>
      <c r="B23" s="158"/>
      <c r="C23" s="205"/>
      <c r="D23" s="206"/>
      <c r="E23" s="159">
        <v>0</v>
      </c>
      <c r="F23" s="160"/>
      <c r="G23" s="161"/>
      <c r="M23" s="162"/>
      <c r="O23" s="150"/>
    </row>
    <row r="24" spans="1:104">
      <c r="A24" s="157"/>
      <c r="B24" s="158"/>
      <c r="C24" s="205"/>
      <c r="D24" s="206"/>
      <c r="E24" s="159">
        <v>0</v>
      </c>
      <c r="F24" s="160"/>
      <c r="G24" s="161"/>
      <c r="M24" s="162"/>
      <c r="O24" s="150"/>
    </row>
    <row r="25" spans="1:104">
      <c r="A25" s="157"/>
      <c r="B25" s="158"/>
      <c r="C25" s="205"/>
      <c r="D25" s="206"/>
      <c r="E25" s="159">
        <v>0</v>
      </c>
      <c r="F25" s="160"/>
      <c r="G25" s="161"/>
      <c r="M25" s="162"/>
      <c r="O25" s="150"/>
    </row>
    <row r="26" spans="1:104">
      <c r="A26" s="151">
        <v>6</v>
      </c>
      <c r="B26" s="152" t="s">
        <v>88</v>
      </c>
      <c r="C26" s="153" t="s">
        <v>89</v>
      </c>
      <c r="D26" s="154" t="s">
        <v>72</v>
      </c>
      <c r="E26" s="155">
        <v>42.21</v>
      </c>
      <c r="F26" s="155">
        <v>0</v>
      </c>
      <c r="G26" s="156">
        <f>E26*F26</f>
        <v>0</v>
      </c>
      <c r="O26" s="150">
        <v>2</v>
      </c>
      <c r="AA26" s="123">
        <v>12</v>
      </c>
      <c r="AB26" s="123">
        <v>0</v>
      </c>
      <c r="AC26" s="123">
        <v>6</v>
      </c>
      <c r="AZ26" s="123">
        <v>1</v>
      </c>
      <c r="BA26" s="123">
        <f>IF(AZ26=1,G26,0)</f>
        <v>0</v>
      </c>
      <c r="BB26" s="123">
        <f>IF(AZ26=2,G26,0)</f>
        <v>0</v>
      </c>
      <c r="BC26" s="123">
        <f>IF(AZ26=3,G26,0)</f>
        <v>0</v>
      </c>
      <c r="BD26" s="123">
        <f>IF(AZ26=4,G26,0)</f>
        <v>0</v>
      </c>
      <c r="BE26" s="123">
        <f>IF(AZ26=5,G26,0)</f>
        <v>0</v>
      </c>
      <c r="CZ26" s="123">
        <v>0.02</v>
      </c>
    </row>
    <row r="27" spans="1:104">
      <c r="A27" s="157"/>
      <c r="B27" s="158"/>
      <c r="C27" s="205" t="s">
        <v>73</v>
      </c>
      <c r="D27" s="206"/>
      <c r="E27" s="159">
        <v>42.21</v>
      </c>
      <c r="F27" s="160"/>
      <c r="G27" s="161"/>
      <c r="M27" s="162" t="s">
        <v>73</v>
      </c>
      <c r="O27" s="150"/>
    </row>
    <row r="28" spans="1:104">
      <c r="A28" s="151">
        <v>7</v>
      </c>
      <c r="B28" s="152" t="s">
        <v>90</v>
      </c>
      <c r="C28" s="153" t="s">
        <v>91</v>
      </c>
      <c r="D28" s="154" t="s">
        <v>72</v>
      </c>
      <c r="E28" s="155">
        <v>42.21</v>
      </c>
      <c r="F28" s="155">
        <v>0</v>
      </c>
      <c r="G28" s="156">
        <f>E28*F28</f>
        <v>0</v>
      </c>
      <c r="O28" s="150">
        <v>2</v>
      </c>
      <c r="AA28" s="123">
        <v>12</v>
      </c>
      <c r="AB28" s="123">
        <v>0</v>
      </c>
      <c r="AC28" s="123">
        <v>7</v>
      </c>
      <c r="AZ28" s="123">
        <v>1</v>
      </c>
      <c r="BA28" s="123">
        <f>IF(AZ28=1,G28,0)</f>
        <v>0</v>
      </c>
      <c r="BB28" s="123">
        <f>IF(AZ28=2,G28,0)</f>
        <v>0</v>
      </c>
      <c r="BC28" s="123">
        <f>IF(AZ28=3,G28,0)</f>
        <v>0</v>
      </c>
      <c r="BD28" s="123">
        <f>IF(AZ28=4,G28,0)</f>
        <v>0</v>
      </c>
      <c r="BE28" s="123">
        <f>IF(AZ28=5,G28,0)</f>
        <v>0</v>
      </c>
      <c r="CZ28" s="123">
        <v>2.5000000000000001E-3</v>
      </c>
    </row>
    <row r="29" spans="1:104">
      <c r="A29" s="157"/>
      <c r="B29" s="158"/>
      <c r="C29" s="205" t="s">
        <v>73</v>
      </c>
      <c r="D29" s="206"/>
      <c r="E29" s="159">
        <v>42.21</v>
      </c>
      <c r="F29" s="160"/>
      <c r="G29" s="161"/>
      <c r="M29" s="162" t="s">
        <v>73</v>
      </c>
      <c r="O29" s="150"/>
    </row>
    <row r="30" spans="1:104">
      <c r="A30" s="163"/>
      <c r="B30" s="164" t="s">
        <v>66</v>
      </c>
      <c r="C30" s="165" t="str">
        <f>CONCATENATE(B19," ",C19)</f>
        <v>60 Úpravy povrchů, omítky</v>
      </c>
      <c r="D30" s="163"/>
      <c r="E30" s="166"/>
      <c r="F30" s="166"/>
      <c r="G30" s="167">
        <f>SUM(G19:G29)</f>
        <v>0</v>
      </c>
      <c r="O30" s="150">
        <v>4</v>
      </c>
      <c r="BA30" s="168">
        <f>SUM(BA19:BA29)</f>
        <v>0</v>
      </c>
      <c r="BB30" s="168">
        <f>SUM(BB19:BB29)</f>
        <v>0</v>
      </c>
      <c r="BC30" s="168">
        <f>SUM(BC19:BC29)</f>
        <v>0</v>
      </c>
      <c r="BD30" s="168">
        <f>SUM(BD19:BD29)</f>
        <v>0</v>
      </c>
      <c r="BE30" s="168">
        <f>SUM(BE19:BE29)</f>
        <v>0</v>
      </c>
    </row>
    <row r="31" spans="1:104">
      <c r="A31" s="143" t="s">
        <v>65</v>
      </c>
      <c r="B31" s="144" t="s">
        <v>92</v>
      </c>
      <c r="C31" s="145" t="s">
        <v>93</v>
      </c>
      <c r="D31" s="146"/>
      <c r="E31" s="147"/>
      <c r="F31" s="147"/>
      <c r="G31" s="148"/>
      <c r="H31" s="149"/>
      <c r="I31" s="149"/>
      <c r="O31" s="150">
        <v>1</v>
      </c>
    </row>
    <row r="32" spans="1:104">
      <c r="A32" s="151">
        <v>8</v>
      </c>
      <c r="B32" s="152" t="s">
        <v>94</v>
      </c>
      <c r="C32" s="153" t="s">
        <v>95</v>
      </c>
      <c r="D32" s="154" t="s">
        <v>72</v>
      </c>
      <c r="E32" s="155">
        <v>42.21</v>
      </c>
      <c r="F32" s="155">
        <v>0</v>
      </c>
      <c r="G32" s="156">
        <f>E32*F32</f>
        <v>0</v>
      </c>
      <c r="O32" s="150">
        <v>2</v>
      </c>
      <c r="AA32" s="123">
        <v>12</v>
      </c>
      <c r="AB32" s="123">
        <v>0</v>
      </c>
      <c r="AC32" s="123">
        <v>8</v>
      </c>
      <c r="AZ32" s="123">
        <v>1</v>
      </c>
      <c r="BA32" s="123">
        <f>IF(AZ32=1,G32,0)</f>
        <v>0</v>
      </c>
      <c r="BB32" s="123">
        <f>IF(AZ32=2,G32,0)</f>
        <v>0</v>
      </c>
      <c r="BC32" s="123">
        <f>IF(AZ32=3,G32,0)</f>
        <v>0</v>
      </c>
      <c r="BD32" s="123">
        <f>IF(AZ32=4,G32,0)</f>
        <v>0</v>
      </c>
      <c r="BE32" s="123">
        <f>IF(AZ32=5,G32,0)</f>
        <v>0</v>
      </c>
      <c r="CZ32" s="123">
        <v>1.414E-2</v>
      </c>
    </row>
    <row r="33" spans="1:104">
      <c r="A33" s="157"/>
      <c r="B33" s="158"/>
      <c r="C33" s="205" t="s">
        <v>96</v>
      </c>
      <c r="D33" s="206"/>
      <c r="E33" s="159">
        <v>12.32</v>
      </c>
      <c r="F33" s="160"/>
      <c r="G33" s="161"/>
      <c r="M33" s="162" t="s">
        <v>96</v>
      </c>
      <c r="O33" s="150"/>
    </row>
    <row r="34" spans="1:104">
      <c r="A34" s="157"/>
      <c r="B34" s="158"/>
      <c r="C34" s="205" t="s">
        <v>97</v>
      </c>
      <c r="D34" s="206"/>
      <c r="E34" s="159">
        <v>13.49</v>
      </c>
      <c r="F34" s="160"/>
      <c r="G34" s="161"/>
      <c r="M34" s="162" t="s">
        <v>97</v>
      </c>
      <c r="O34" s="150"/>
    </row>
    <row r="35" spans="1:104">
      <c r="A35" s="157"/>
      <c r="B35" s="158"/>
      <c r="C35" s="205" t="s">
        <v>98</v>
      </c>
      <c r="D35" s="206"/>
      <c r="E35" s="159">
        <v>6.04</v>
      </c>
      <c r="F35" s="160"/>
      <c r="G35" s="161"/>
      <c r="M35" s="162" t="s">
        <v>98</v>
      </c>
      <c r="O35" s="150"/>
    </row>
    <row r="36" spans="1:104">
      <c r="A36" s="157"/>
      <c r="B36" s="158"/>
      <c r="C36" s="205" t="s">
        <v>99</v>
      </c>
      <c r="D36" s="206"/>
      <c r="E36" s="159">
        <v>10.36</v>
      </c>
      <c r="F36" s="160"/>
      <c r="G36" s="161"/>
      <c r="M36" s="162" t="s">
        <v>99</v>
      </c>
      <c r="O36" s="150"/>
    </row>
    <row r="37" spans="1:104">
      <c r="A37" s="163"/>
      <c r="B37" s="164" t="s">
        <v>66</v>
      </c>
      <c r="C37" s="165" t="str">
        <f>CONCATENATE(B31," ",C31)</f>
        <v>61 Upravy povrchů vnitřní</v>
      </c>
      <c r="D37" s="163"/>
      <c r="E37" s="166"/>
      <c r="F37" s="166"/>
      <c r="G37" s="167">
        <f>SUM(G31:G36)</f>
        <v>0</v>
      </c>
      <c r="O37" s="150">
        <v>4</v>
      </c>
      <c r="BA37" s="168">
        <f>SUM(BA31:BA36)</f>
        <v>0</v>
      </c>
      <c r="BB37" s="168">
        <f>SUM(BB31:BB36)</f>
        <v>0</v>
      </c>
      <c r="BC37" s="168">
        <f>SUM(BC31:BC36)</f>
        <v>0</v>
      </c>
      <c r="BD37" s="168">
        <f>SUM(BD31:BD36)</f>
        <v>0</v>
      </c>
      <c r="BE37" s="168">
        <f>SUM(BE31:BE36)</f>
        <v>0</v>
      </c>
    </row>
    <row r="38" spans="1:104">
      <c r="A38" s="143" t="s">
        <v>65</v>
      </c>
      <c r="B38" s="144" t="s">
        <v>100</v>
      </c>
      <c r="C38" s="145" t="s">
        <v>101</v>
      </c>
      <c r="D38" s="146"/>
      <c r="E38" s="147"/>
      <c r="F38" s="147"/>
      <c r="G38" s="148"/>
      <c r="H38" s="149"/>
      <c r="I38" s="149"/>
      <c r="O38" s="150">
        <v>1</v>
      </c>
    </row>
    <row r="39" spans="1:104" ht="22.5">
      <c r="A39" s="151">
        <v>9</v>
      </c>
      <c r="B39" s="152" t="s">
        <v>102</v>
      </c>
      <c r="C39" s="153" t="s">
        <v>103</v>
      </c>
      <c r="D39" s="154" t="s">
        <v>72</v>
      </c>
      <c r="E39" s="155">
        <v>57.89</v>
      </c>
      <c r="F39" s="155">
        <v>0</v>
      </c>
      <c r="G39" s="156">
        <f>E39*F39</f>
        <v>0</v>
      </c>
      <c r="O39" s="150">
        <v>2</v>
      </c>
      <c r="AA39" s="123">
        <v>12</v>
      </c>
      <c r="AB39" s="123">
        <v>0</v>
      </c>
      <c r="AC39" s="123">
        <v>9</v>
      </c>
      <c r="AZ39" s="123">
        <v>1</v>
      </c>
      <c r="BA39" s="123">
        <f>IF(AZ39=1,G39,0)</f>
        <v>0</v>
      </c>
      <c r="BB39" s="123">
        <f>IF(AZ39=2,G39,0)</f>
        <v>0</v>
      </c>
      <c r="BC39" s="123">
        <f>IF(AZ39=3,G39,0)</f>
        <v>0</v>
      </c>
      <c r="BD39" s="123">
        <f>IF(AZ39=4,G39,0)</f>
        <v>0</v>
      </c>
      <c r="BE39" s="123">
        <f>IF(AZ39=5,G39,0)</f>
        <v>0</v>
      </c>
      <c r="CZ39" s="123">
        <v>0.36692000000000002</v>
      </c>
    </row>
    <row r="40" spans="1:104">
      <c r="A40" s="157"/>
      <c r="B40" s="158"/>
      <c r="C40" s="205" t="s">
        <v>104</v>
      </c>
      <c r="D40" s="206"/>
      <c r="E40" s="159">
        <v>57.89</v>
      </c>
      <c r="F40" s="160"/>
      <c r="G40" s="161"/>
      <c r="M40" s="162" t="s">
        <v>104</v>
      </c>
      <c r="O40" s="150"/>
    </row>
    <row r="41" spans="1:104">
      <c r="A41" s="151">
        <v>10</v>
      </c>
      <c r="B41" s="152" t="s">
        <v>105</v>
      </c>
      <c r="C41" s="153" t="s">
        <v>106</v>
      </c>
      <c r="D41" s="154" t="s">
        <v>72</v>
      </c>
      <c r="E41" s="155">
        <v>57.89</v>
      </c>
      <c r="F41" s="155">
        <v>0</v>
      </c>
      <c r="G41" s="156">
        <f>E41*F41</f>
        <v>0</v>
      </c>
      <c r="O41" s="150">
        <v>2</v>
      </c>
      <c r="AA41" s="123">
        <v>12</v>
      </c>
      <c r="AB41" s="123">
        <v>0</v>
      </c>
      <c r="AC41" s="123">
        <v>10</v>
      </c>
      <c r="AZ41" s="123">
        <v>1</v>
      </c>
      <c r="BA41" s="123">
        <f>IF(AZ41=1,G41,0)</f>
        <v>0</v>
      </c>
      <c r="BB41" s="123">
        <f>IF(AZ41=2,G41,0)</f>
        <v>0</v>
      </c>
      <c r="BC41" s="123">
        <f>IF(AZ41=3,G41,0)</f>
        <v>0</v>
      </c>
      <c r="BD41" s="123">
        <f>IF(AZ41=4,G41,0)</f>
        <v>0</v>
      </c>
      <c r="BE41" s="123">
        <f>IF(AZ41=5,G41,0)</f>
        <v>0</v>
      </c>
      <c r="CZ41" s="123">
        <v>0</v>
      </c>
    </row>
    <row r="42" spans="1:104">
      <c r="A42" s="157"/>
      <c r="B42" s="158"/>
      <c r="C42" s="205" t="s">
        <v>107</v>
      </c>
      <c r="D42" s="206"/>
      <c r="E42" s="159">
        <v>57.89</v>
      </c>
      <c r="F42" s="160"/>
      <c r="G42" s="161"/>
      <c r="M42" s="162" t="s">
        <v>107</v>
      </c>
      <c r="O42" s="150"/>
    </row>
    <row r="43" spans="1:104">
      <c r="A43" s="151">
        <v>11</v>
      </c>
      <c r="B43" s="152" t="s">
        <v>108</v>
      </c>
      <c r="C43" s="153" t="s">
        <v>109</v>
      </c>
      <c r="D43" s="154" t="s">
        <v>110</v>
      </c>
      <c r="E43" s="155">
        <v>11.58</v>
      </c>
      <c r="F43" s="155">
        <v>0</v>
      </c>
      <c r="G43" s="156">
        <f>E43*F43</f>
        <v>0</v>
      </c>
      <c r="O43" s="150">
        <v>2</v>
      </c>
      <c r="AA43" s="123">
        <v>12</v>
      </c>
      <c r="AB43" s="123">
        <v>0</v>
      </c>
      <c r="AC43" s="123">
        <v>11</v>
      </c>
      <c r="AZ43" s="123">
        <v>1</v>
      </c>
      <c r="BA43" s="123">
        <f>IF(AZ43=1,G43,0)</f>
        <v>0</v>
      </c>
      <c r="BB43" s="123">
        <f>IF(AZ43=2,G43,0)</f>
        <v>0</v>
      </c>
      <c r="BC43" s="123">
        <f>IF(AZ43=3,G43,0)</f>
        <v>0</v>
      </c>
      <c r="BD43" s="123">
        <f>IF(AZ43=4,G43,0)</f>
        <v>0</v>
      </c>
      <c r="BE43" s="123">
        <f>IF(AZ43=5,G43,0)</f>
        <v>0</v>
      </c>
      <c r="CZ43" s="123">
        <v>1.837</v>
      </c>
    </row>
    <row r="44" spans="1:104" ht="22.5">
      <c r="A44" s="151">
        <v>12</v>
      </c>
      <c r="B44" s="152" t="s">
        <v>111</v>
      </c>
      <c r="C44" s="153" t="s">
        <v>112</v>
      </c>
      <c r="D44" s="154" t="s">
        <v>72</v>
      </c>
      <c r="E44" s="155">
        <v>57.89</v>
      </c>
      <c r="F44" s="155">
        <v>0</v>
      </c>
      <c r="G44" s="156">
        <f>E44*F44</f>
        <v>0</v>
      </c>
      <c r="O44" s="150">
        <v>2</v>
      </c>
      <c r="AA44" s="123">
        <v>12</v>
      </c>
      <c r="AB44" s="123">
        <v>0</v>
      </c>
      <c r="AC44" s="123">
        <v>12</v>
      </c>
      <c r="AZ44" s="123">
        <v>1</v>
      </c>
      <c r="BA44" s="123">
        <f>IF(AZ44=1,G44,0)</f>
        <v>0</v>
      </c>
      <c r="BB44" s="123">
        <f>IF(AZ44=2,G44,0)</f>
        <v>0</v>
      </c>
      <c r="BC44" s="123">
        <f>IF(AZ44=3,G44,0)</f>
        <v>0</v>
      </c>
      <c r="BD44" s="123">
        <f>IF(AZ44=4,G44,0)</f>
        <v>0</v>
      </c>
      <c r="BE44" s="123">
        <f>IF(AZ44=5,G44,0)</f>
        <v>0</v>
      </c>
      <c r="CZ44" s="123">
        <v>0.19391</v>
      </c>
    </row>
    <row r="45" spans="1:104">
      <c r="A45" s="163"/>
      <c r="B45" s="164" t="s">
        <v>66</v>
      </c>
      <c r="C45" s="165" t="str">
        <f>CONCATENATE(B38," ",C38)</f>
        <v>63 Podlahy a podlahové konstrukce</v>
      </c>
      <c r="D45" s="163"/>
      <c r="E45" s="166"/>
      <c r="F45" s="166"/>
      <c r="G45" s="167">
        <f>SUM(G38:G44)</f>
        <v>0</v>
      </c>
      <c r="O45" s="150">
        <v>4</v>
      </c>
      <c r="BA45" s="168">
        <f>SUM(BA38:BA44)</f>
        <v>0</v>
      </c>
      <c r="BB45" s="168">
        <f>SUM(BB38:BB44)</f>
        <v>0</v>
      </c>
      <c r="BC45" s="168">
        <f>SUM(BC38:BC44)</f>
        <v>0</v>
      </c>
      <c r="BD45" s="168">
        <f>SUM(BD38:BD44)</f>
        <v>0</v>
      </c>
      <c r="BE45" s="168">
        <f>SUM(BE38:BE44)</f>
        <v>0</v>
      </c>
    </row>
    <row r="46" spans="1:104">
      <c r="A46" s="143" t="s">
        <v>65</v>
      </c>
      <c r="B46" s="144" t="s">
        <v>113</v>
      </c>
      <c r="C46" s="145" t="s">
        <v>114</v>
      </c>
      <c r="D46" s="146"/>
      <c r="E46" s="147"/>
      <c r="F46" s="147"/>
      <c r="G46" s="148"/>
      <c r="H46" s="149"/>
      <c r="I46" s="149"/>
      <c r="O46" s="150">
        <v>1</v>
      </c>
    </row>
    <row r="47" spans="1:104">
      <c r="A47" s="151">
        <v>13</v>
      </c>
      <c r="B47" s="152" t="s">
        <v>115</v>
      </c>
      <c r="C47" s="153" t="s">
        <v>116</v>
      </c>
      <c r="D47" s="154" t="s">
        <v>72</v>
      </c>
      <c r="E47" s="155">
        <v>78.97</v>
      </c>
      <c r="F47" s="155">
        <v>0</v>
      </c>
      <c r="G47" s="156">
        <f>E47*F47</f>
        <v>0</v>
      </c>
      <c r="O47" s="150">
        <v>2</v>
      </c>
      <c r="AA47" s="123">
        <v>12</v>
      </c>
      <c r="AB47" s="123">
        <v>0</v>
      </c>
      <c r="AC47" s="123">
        <v>13</v>
      </c>
      <c r="AZ47" s="123">
        <v>1</v>
      </c>
      <c r="BA47" s="123">
        <f>IF(AZ47=1,G47,0)</f>
        <v>0</v>
      </c>
      <c r="BB47" s="123">
        <f>IF(AZ47=2,G47,0)</f>
        <v>0</v>
      </c>
      <c r="BC47" s="123">
        <f>IF(AZ47=3,G47,0)</f>
        <v>0</v>
      </c>
      <c r="BD47" s="123">
        <f>IF(AZ47=4,G47,0)</f>
        <v>0</v>
      </c>
      <c r="BE47" s="123">
        <f>IF(AZ47=5,G47,0)</f>
        <v>0</v>
      </c>
      <c r="CZ47" s="123">
        <v>4.0000000000000003E-5</v>
      </c>
    </row>
    <row r="48" spans="1:104">
      <c r="A48" s="157"/>
      <c r="B48" s="158"/>
      <c r="C48" s="205" t="s">
        <v>117</v>
      </c>
      <c r="D48" s="206"/>
      <c r="E48" s="159">
        <v>78.97</v>
      </c>
      <c r="F48" s="160"/>
      <c r="G48" s="161"/>
      <c r="M48" s="162" t="s">
        <v>117</v>
      </c>
      <c r="O48" s="150"/>
    </row>
    <row r="49" spans="1:104">
      <c r="A49" s="163"/>
      <c r="B49" s="164" t="s">
        <v>66</v>
      </c>
      <c r="C49" s="165" t="str">
        <f>CONCATENATE(B46," ",C46)</f>
        <v>95 Dokončovací kce na pozem.stav.</v>
      </c>
      <c r="D49" s="163"/>
      <c r="E49" s="166"/>
      <c r="F49" s="166"/>
      <c r="G49" s="167">
        <f>SUM(G46:G48)</f>
        <v>0</v>
      </c>
      <c r="O49" s="150">
        <v>4</v>
      </c>
      <c r="BA49" s="168">
        <f>SUM(BA46:BA48)</f>
        <v>0</v>
      </c>
      <c r="BB49" s="168">
        <f>SUM(BB46:BB48)</f>
        <v>0</v>
      </c>
      <c r="BC49" s="168">
        <f>SUM(BC46:BC48)</f>
        <v>0</v>
      </c>
      <c r="BD49" s="168">
        <f>SUM(BD46:BD48)</f>
        <v>0</v>
      </c>
      <c r="BE49" s="168">
        <f>SUM(BE46:BE48)</f>
        <v>0</v>
      </c>
    </row>
    <row r="50" spans="1:104">
      <c r="A50" s="143" t="s">
        <v>65</v>
      </c>
      <c r="B50" s="144" t="s">
        <v>118</v>
      </c>
      <c r="C50" s="145" t="s">
        <v>119</v>
      </c>
      <c r="D50" s="146"/>
      <c r="E50" s="147"/>
      <c r="F50" s="147"/>
      <c r="G50" s="148"/>
      <c r="H50" s="149"/>
      <c r="I50" s="149"/>
      <c r="O50" s="150">
        <v>1</v>
      </c>
    </row>
    <row r="51" spans="1:104">
      <c r="A51" s="151">
        <v>14</v>
      </c>
      <c r="B51" s="152" t="s">
        <v>120</v>
      </c>
      <c r="C51" s="153" t="s">
        <v>121</v>
      </c>
      <c r="D51" s="154" t="s">
        <v>72</v>
      </c>
      <c r="E51" s="155">
        <v>5.76</v>
      </c>
      <c r="F51" s="155">
        <v>0</v>
      </c>
      <c r="G51" s="156">
        <f>E51*F51</f>
        <v>0</v>
      </c>
      <c r="O51" s="150">
        <v>2</v>
      </c>
      <c r="AA51" s="123">
        <v>12</v>
      </c>
      <c r="AB51" s="123">
        <v>0</v>
      </c>
      <c r="AC51" s="123">
        <v>14</v>
      </c>
      <c r="AZ51" s="123">
        <v>1</v>
      </c>
      <c r="BA51" s="123">
        <f>IF(AZ51=1,G51,0)</f>
        <v>0</v>
      </c>
      <c r="BB51" s="123">
        <f>IF(AZ51=2,G51,0)</f>
        <v>0</v>
      </c>
      <c r="BC51" s="123">
        <f>IF(AZ51=3,G51,0)</f>
        <v>0</v>
      </c>
      <c r="BD51" s="123">
        <f>IF(AZ51=4,G51,0)</f>
        <v>0</v>
      </c>
      <c r="BE51" s="123">
        <f>IF(AZ51=5,G51,0)</f>
        <v>0</v>
      </c>
      <c r="CZ51" s="123">
        <v>0</v>
      </c>
    </row>
    <row r="52" spans="1:104">
      <c r="A52" s="151">
        <v>15</v>
      </c>
      <c r="B52" s="152" t="s">
        <v>122</v>
      </c>
      <c r="C52" s="153" t="s">
        <v>123</v>
      </c>
      <c r="D52" s="154" t="s">
        <v>110</v>
      </c>
      <c r="E52" s="155">
        <v>11.577999999999999</v>
      </c>
      <c r="F52" s="155">
        <v>0</v>
      </c>
      <c r="G52" s="156">
        <f>E52*F52</f>
        <v>0</v>
      </c>
      <c r="O52" s="150">
        <v>2</v>
      </c>
      <c r="AA52" s="123">
        <v>12</v>
      </c>
      <c r="AB52" s="123">
        <v>0</v>
      </c>
      <c r="AC52" s="123">
        <v>15</v>
      </c>
      <c r="AZ52" s="123">
        <v>1</v>
      </c>
      <c r="BA52" s="123">
        <f>IF(AZ52=1,G52,0)</f>
        <v>0</v>
      </c>
      <c r="BB52" s="123">
        <f>IF(AZ52=2,G52,0)</f>
        <v>0</v>
      </c>
      <c r="BC52" s="123">
        <f>IF(AZ52=3,G52,0)</f>
        <v>0</v>
      </c>
      <c r="BD52" s="123">
        <f>IF(AZ52=4,G52,0)</f>
        <v>0</v>
      </c>
      <c r="BE52" s="123">
        <f>IF(AZ52=5,G52,0)</f>
        <v>0</v>
      </c>
      <c r="CZ52" s="123">
        <v>0</v>
      </c>
    </row>
    <row r="53" spans="1:104">
      <c r="A53" s="157"/>
      <c r="B53" s="158"/>
      <c r="C53" s="205" t="s">
        <v>124</v>
      </c>
      <c r="D53" s="206"/>
      <c r="E53" s="159">
        <v>11.577999999999999</v>
      </c>
      <c r="F53" s="160"/>
      <c r="G53" s="161"/>
      <c r="M53" s="162" t="s">
        <v>124</v>
      </c>
      <c r="O53" s="150"/>
    </row>
    <row r="54" spans="1:104">
      <c r="A54" s="163"/>
      <c r="B54" s="164" t="s">
        <v>66</v>
      </c>
      <c r="C54" s="165" t="str">
        <f>CONCATENATE(B50," ",C50)</f>
        <v>96 Bourání konstrukcí</v>
      </c>
      <c r="D54" s="163"/>
      <c r="E54" s="166"/>
      <c r="F54" s="166"/>
      <c r="G54" s="167">
        <f>SUM(G50:G53)</f>
        <v>0</v>
      </c>
      <c r="O54" s="150">
        <v>4</v>
      </c>
      <c r="BA54" s="168">
        <f>SUM(BA50:BA53)</f>
        <v>0</v>
      </c>
      <c r="BB54" s="168">
        <f>SUM(BB50:BB53)</f>
        <v>0</v>
      </c>
      <c r="BC54" s="168">
        <f>SUM(BC50:BC53)</f>
        <v>0</v>
      </c>
      <c r="BD54" s="168">
        <f>SUM(BD50:BD53)</f>
        <v>0</v>
      </c>
      <c r="BE54" s="168">
        <f>SUM(BE50:BE53)</f>
        <v>0</v>
      </c>
    </row>
    <row r="55" spans="1:104">
      <c r="A55" s="143" t="s">
        <v>65</v>
      </c>
      <c r="B55" s="144" t="s">
        <v>125</v>
      </c>
      <c r="C55" s="145" t="s">
        <v>126</v>
      </c>
      <c r="D55" s="146"/>
      <c r="E55" s="147"/>
      <c r="F55" s="147"/>
      <c r="G55" s="148"/>
      <c r="H55" s="149"/>
      <c r="I55" s="149"/>
      <c r="O55" s="150">
        <v>1</v>
      </c>
    </row>
    <row r="56" spans="1:104">
      <c r="A56" s="151">
        <v>16</v>
      </c>
      <c r="B56" s="152" t="s">
        <v>127</v>
      </c>
      <c r="C56" s="153" t="s">
        <v>128</v>
      </c>
      <c r="D56" s="154" t="s">
        <v>72</v>
      </c>
      <c r="E56" s="155">
        <v>42.21</v>
      </c>
      <c r="F56" s="155">
        <v>0</v>
      </c>
      <c r="G56" s="156">
        <f>E56*F56</f>
        <v>0</v>
      </c>
      <c r="O56" s="150">
        <v>2</v>
      </c>
      <c r="AA56" s="123">
        <v>12</v>
      </c>
      <c r="AB56" s="123">
        <v>0</v>
      </c>
      <c r="AC56" s="123">
        <v>16</v>
      </c>
      <c r="AZ56" s="123">
        <v>1</v>
      </c>
      <c r="BA56" s="123">
        <f>IF(AZ56=1,G56,0)</f>
        <v>0</v>
      </c>
      <c r="BB56" s="123">
        <f>IF(AZ56=2,G56,0)</f>
        <v>0</v>
      </c>
      <c r="BC56" s="123">
        <f>IF(AZ56=3,G56,0)</f>
        <v>0</v>
      </c>
      <c r="BD56" s="123">
        <f>IF(AZ56=4,G56,0)</f>
        <v>0</v>
      </c>
      <c r="BE56" s="123">
        <f>IF(AZ56=5,G56,0)</f>
        <v>0</v>
      </c>
      <c r="CZ56" s="123">
        <v>0</v>
      </c>
    </row>
    <row r="57" spans="1:104">
      <c r="A57" s="157"/>
      <c r="B57" s="158"/>
      <c r="C57" s="205" t="s">
        <v>73</v>
      </c>
      <c r="D57" s="206"/>
      <c r="E57" s="159">
        <v>42.21</v>
      </c>
      <c r="F57" s="160"/>
      <c r="G57" s="161"/>
      <c r="M57" s="162" t="s">
        <v>73</v>
      </c>
      <c r="O57" s="150"/>
    </row>
    <row r="58" spans="1:104">
      <c r="A58" s="151">
        <v>17</v>
      </c>
      <c r="B58" s="152" t="s">
        <v>129</v>
      </c>
      <c r="C58" s="153" t="s">
        <v>130</v>
      </c>
      <c r="D58" s="154" t="s">
        <v>131</v>
      </c>
      <c r="E58" s="155">
        <v>17.36</v>
      </c>
      <c r="F58" s="155">
        <v>0</v>
      </c>
      <c r="G58" s="156">
        <f>E58*F58</f>
        <v>0</v>
      </c>
      <c r="O58" s="150">
        <v>2</v>
      </c>
      <c r="AA58" s="123">
        <v>12</v>
      </c>
      <c r="AB58" s="123">
        <v>0</v>
      </c>
      <c r="AC58" s="123">
        <v>17</v>
      </c>
      <c r="AZ58" s="123">
        <v>1</v>
      </c>
      <c r="BA58" s="123">
        <f>IF(AZ58=1,G58,0)</f>
        <v>0</v>
      </c>
      <c r="BB58" s="123">
        <f>IF(AZ58=2,G58,0)</f>
        <v>0</v>
      </c>
      <c r="BC58" s="123">
        <f>IF(AZ58=3,G58,0)</f>
        <v>0</v>
      </c>
      <c r="BD58" s="123">
        <f>IF(AZ58=4,G58,0)</f>
        <v>0</v>
      </c>
      <c r="BE58" s="123">
        <f>IF(AZ58=5,G58,0)</f>
        <v>0</v>
      </c>
      <c r="CZ58" s="123">
        <v>0</v>
      </c>
    </row>
    <row r="59" spans="1:104">
      <c r="A59" s="151">
        <v>18</v>
      </c>
      <c r="B59" s="152" t="s">
        <v>132</v>
      </c>
      <c r="C59" s="153" t="s">
        <v>133</v>
      </c>
      <c r="D59" s="154" t="s">
        <v>131</v>
      </c>
      <c r="E59" s="155">
        <v>69.44</v>
      </c>
      <c r="F59" s="155">
        <v>0</v>
      </c>
      <c r="G59" s="156">
        <f>E59*F59</f>
        <v>0</v>
      </c>
      <c r="O59" s="150">
        <v>2</v>
      </c>
      <c r="AA59" s="123">
        <v>12</v>
      </c>
      <c r="AB59" s="123">
        <v>0</v>
      </c>
      <c r="AC59" s="123">
        <v>18</v>
      </c>
      <c r="AZ59" s="123">
        <v>1</v>
      </c>
      <c r="BA59" s="123">
        <f>IF(AZ59=1,G59,0)</f>
        <v>0</v>
      </c>
      <c r="BB59" s="123">
        <f>IF(AZ59=2,G59,0)</f>
        <v>0</v>
      </c>
      <c r="BC59" s="123">
        <f>IF(AZ59=3,G59,0)</f>
        <v>0</v>
      </c>
      <c r="BD59" s="123">
        <f>IF(AZ59=4,G59,0)</f>
        <v>0</v>
      </c>
      <c r="BE59" s="123">
        <f>IF(AZ59=5,G59,0)</f>
        <v>0</v>
      </c>
      <c r="CZ59" s="123">
        <v>0</v>
      </c>
    </row>
    <row r="60" spans="1:104">
      <c r="A60" s="157"/>
      <c r="B60" s="158"/>
      <c r="C60" s="205" t="s">
        <v>134</v>
      </c>
      <c r="D60" s="206"/>
      <c r="E60" s="159">
        <v>0</v>
      </c>
      <c r="F60" s="160"/>
      <c r="G60" s="161"/>
      <c r="M60" s="162" t="s">
        <v>134</v>
      </c>
      <c r="O60" s="150"/>
    </row>
    <row r="61" spans="1:104">
      <c r="A61" s="157"/>
      <c r="B61" s="158"/>
      <c r="C61" s="205" t="s">
        <v>135</v>
      </c>
      <c r="D61" s="206"/>
      <c r="E61" s="159">
        <v>69.44</v>
      </c>
      <c r="F61" s="160"/>
      <c r="G61" s="161"/>
      <c r="M61" s="162" t="s">
        <v>135</v>
      </c>
      <c r="O61" s="150"/>
    </row>
    <row r="62" spans="1:104">
      <c r="A62" s="151">
        <v>19</v>
      </c>
      <c r="B62" s="152" t="s">
        <v>136</v>
      </c>
      <c r="C62" s="153" t="s">
        <v>137</v>
      </c>
      <c r="D62" s="154" t="s">
        <v>131</v>
      </c>
      <c r="E62" s="155">
        <v>17.36</v>
      </c>
      <c r="F62" s="155">
        <v>0</v>
      </c>
      <c r="G62" s="156">
        <f>E62*F62</f>
        <v>0</v>
      </c>
      <c r="O62" s="150">
        <v>2</v>
      </c>
      <c r="AA62" s="123">
        <v>12</v>
      </c>
      <c r="AB62" s="123">
        <v>0</v>
      </c>
      <c r="AC62" s="123">
        <v>19</v>
      </c>
      <c r="AZ62" s="123">
        <v>1</v>
      </c>
      <c r="BA62" s="123">
        <f>IF(AZ62=1,G62,0)</f>
        <v>0</v>
      </c>
      <c r="BB62" s="123">
        <f>IF(AZ62=2,G62,0)</f>
        <v>0</v>
      </c>
      <c r="BC62" s="123">
        <f>IF(AZ62=3,G62,0)</f>
        <v>0</v>
      </c>
      <c r="BD62" s="123">
        <f>IF(AZ62=4,G62,0)</f>
        <v>0</v>
      </c>
      <c r="BE62" s="123">
        <f>IF(AZ62=5,G62,0)</f>
        <v>0</v>
      </c>
      <c r="CZ62" s="123">
        <v>0</v>
      </c>
    </row>
    <row r="63" spans="1:104">
      <c r="A63" s="151">
        <v>20</v>
      </c>
      <c r="B63" s="152" t="s">
        <v>138</v>
      </c>
      <c r="C63" s="153" t="s">
        <v>139</v>
      </c>
      <c r="D63" s="154" t="s">
        <v>131</v>
      </c>
      <c r="E63" s="155">
        <v>17.36</v>
      </c>
      <c r="F63" s="155">
        <v>0</v>
      </c>
      <c r="G63" s="156">
        <f>E63*F63</f>
        <v>0</v>
      </c>
      <c r="O63" s="150">
        <v>2</v>
      </c>
      <c r="AA63" s="123">
        <v>12</v>
      </c>
      <c r="AB63" s="123">
        <v>0</v>
      </c>
      <c r="AC63" s="123">
        <v>20</v>
      </c>
      <c r="AZ63" s="123">
        <v>1</v>
      </c>
      <c r="BA63" s="123">
        <f>IF(AZ63=1,G63,0)</f>
        <v>0</v>
      </c>
      <c r="BB63" s="123">
        <f>IF(AZ63=2,G63,0)</f>
        <v>0</v>
      </c>
      <c r="BC63" s="123">
        <f>IF(AZ63=3,G63,0)</f>
        <v>0</v>
      </c>
      <c r="BD63" s="123">
        <f>IF(AZ63=4,G63,0)</f>
        <v>0</v>
      </c>
      <c r="BE63" s="123">
        <f>IF(AZ63=5,G63,0)</f>
        <v>0</v>
      </c>
      <c r="CZ63" s="123">
        <v>0</v>
      </c>
    </row>
    <row r="64" spans="1:104">
      <c r="A64" s="151">
        <v>21</v>
      </c>
      <c r="B64" s="152" t="s">
        <v>140</v>
      </c>
      <c r="C64" s="153" t="s">
        <v>141</v>
      </c>
      <c r="D64" s="154" t="s">
        <v>131</v>
      </c>
      <c r="E64" s="155">
        <v>17.36</v>
      </c>
      <c r="F64" s="155">
        <v>0</v>
      </c>
      <c r="G64" s="156">
        <f>E64*F64</f>
        <v>0</v>
      </c>
      <c r="O64" s="150">
        <v>2</v>
      </c>
      <c r="AA64" s="123">
        <v>12</v>
      </c>
      <c r="AB64" s="123">
        <v>0</v>
      </c>
      <c r="AC64" s="123">
        <v>21</v>
      </c>
      <c r="AZ64" s="123">
        <v>1</v>
      </c>
      <c r="BA64" s="123">
        <f>IF(AZ64=1,G64,0)</f>
        <v>0</v>
      </c>
      <c r="BB64" s="123">
        <f>IF(AZ64=2,G64,0)</f>
        <v>0</v>
      </c>
      <c r="BC64" s="123">
        <f>IF(AZ64=3,G64,0)</f>
        <v>0</v>
      </c>
      <c r="BD64" s="123">
        <f>IF(AZ64=4,G64,0)</f>
        <v>0</v>
      </c>
      <c r="BE64" s="123">
        <f>IF(AZ64=5,G64,0)</f>
        <v>0</v>
      </c>
      <c r="CZ64" s="123">
        <v>0</v>
      </c>
    </row>
    <row r="65" spans="1:104">
      <c r="A65" s="163"/>
      <c r="B65" s="164" t="s">
        <v>66</v>
      </c>
      <c r="C65" s="165" t="str">
        <f>CONCATENATE(B55," ",C55)</f>
        <v>97 Prorážení otvorů</v>
      </c>
      <c r="D65" s="163"/>
      <c r="E65" s="166"/>
      <c r="F65" s="166"/>
      <c r="G65" s="167">
        <f>SUM(G55:G64)</f>
        <v>0</v>
      </c>
      <c r="O65" s="150">
        <v>4</v>
      </c>
      <c r="BA65" s="168">
        <f>SUM(BA55:BA64)</f>
        <v>0</v>
      </c>
      <c r="BB65" s="168">
        <f>SUM(BB55:BB64)</f>
        <v>0</v>
      </c>
      <c r="BC65" s="168">
        <f>SUM(BC55:BC64)</f>
        <v>0</v>
      </c>
      <c r="BD65" s="168">
        <f>SUM(BD55:BD64)</f>
        <v>0</v>
      </c>
      <c r="BE65" s="168">
        <f>SUM(BE55:BE64)</f>
        <v>0</v>
      </c>
    </row>
    <row r="66" spans="1:104">
      <c r="A66" s="143" t="s">
        <v>65</v>
      </c>
      <c r="B66" s="144" t="s">
        <v>142</v>
      </c>
      <c r="C66" s="145" t="s">
        <v>143</v>
      </c>
      <c r="D66" s="146"/>
      <c r="E66" s="147"/>
      <c r="F66" s="147"/>
      <c r="G66" s="148"/>
      <c r="H66" s="149"/>
      <c r="I66" s="149"/>
      <c r="O66" s="150">
        <v>1</v>
      </c>
    </row>
    <row r="67" spans="1:104">
      <c r="A67" s="151">
        <v>22</v>
      </c>
      <c r="B67" s="152" t="s">
        <v>144</v>
      </c>
      <c r="C67" s="153" t="s">
        <v>145</v>
      </c>
      <c r="D67" s="154" t="s">
        <v>131</v>
      </c>
      <c r="E67" s="155">
        <v>44.48</v>
      </c>
      <c r="F67" s="155">
        <v>0</v>
      </c>
      <c r="G67" s="156">
        <f>E67*F67</f>
        <v>0</v>
      </c>
      <c r="O67" s="150">
        <v>2</v>
      </c>
      <c r="AA67" s="123">
        <v>12</v>
      </c>
      <c r="AB67" s="123">
        <v>0</v>
      </c>
      <c r="AC67" s="123">
        <v>22</v>
      </c>
      <c r="AZ67" s="123">
        <v>1</v>
      </c>
      <c r="BA67" s="123">
        <f>IF(AZ67=1,G67,0)</f>
        <v>0</v>
      </c>
      <c r="BB67" s="123">
        <f>IF(AZ67=2,G67,0)</f>
        <v>0</v>
      </c>
      <c r="BC67" s="123">
        <f>IF(AZ67=3,G67,0)</f>
        <v>0</v>
      </c>
      <c r="BD67" s="123">
        <f>IF(AZ67=4,G67,0)</f>
        <v>0</v>
      </c>
      <c r="BE67" s="123">
        <f>IF(AZ67=5,G67,0)</f>
        <v>0</v>
      </c>
      <c r="CZ67" s="123">
        <v>0</v>
      </c>
    </row>
    <row r="68" spans="1:104">
      <c r="A68" s="163"/>
      <c r="B68" s="164" t="s">
        <v>66</v>
      </c>
      <c r="C68" s="165" t="str">
        <f>CONCATENATE(B66," ",C66)</f>
        <v>99 Staveništní přesun hmot</v>
      </c>
      <c r="D68" s="163"/>
      <c r="E68" s="166"/>
      <c r="F68" s="166"/>
      <c r="G68" s="167">
        <f>SUM(G66:G67)</f>
        <v>0</v>
      </c>
      <c r="O68" s="150">
        <v>4</v>
      </c>
      <c r="BA68" s="168">
        <f>SUM(BA66:BA67)</f>
        <v>0</v>
      </c>
      <c r="BB68" s="168">
        <f>SUM(BB66:BB67)</f>
        <v>0</v>
      </c>
      <c r="BC68" s="168">
        <f>SUM(BC66:BC67)</f>
        <v>0</v>
      </c>
      <c r="BD68" s="168">
        <f>SUM(BD66:BD67)</f>
        <v>0</v>
      </c>
      <c r="BE68" s="168">
        <f>SUM(BE66:BE67)</f>
        <v>0</v>
      </c>
    </row>
    <row r="69" spans="1:104">
      <c r="A69" s="143" t="s">
        <v>65</v>
      </c>
      <c r="B69" s="144" t="s">
        <v>146</v>
      </c>
      <c r="C69" s="145" t="s">
        <v>147</v>
      </c>
      <c r="D69" s="146"/>
      <c r="E69" s="147"/>
      <c r="F69" s="147"/>
      <c r="G69" s="148"/>
      <c r="H69" s="149"/>
      <c r="I69" s="149"/>
      <c r="O69" s="150">
        <v>1</v>
      </c>
    </row>
    <row r="70" spans="1:104">
      <c r="A70" s="151">
        <v>23</v>
      </c>
      <c r="B70" s="152" t="s">
        <v>148</v>
      </c>
      <c r="C70" s="153" t="s">
        <v>149</v>
      </c>
      <c r="D70" s="154" t="s">
        <v>72</v>
      </c>
      <c r="E70" s="155">
        <v>42.21</v>
      </c>
      <c r="F70" s="155">
        <v>0</v>
      </c>
      <c r="G70" s="156">
        <f>E70*F70</f>
        <v>0</v>
      </c>
      <c r="O70" s="150">
        <v>2</v>
      </c>
      <c r="AA70" s="123">
        <v>12</v>
      </c>
      <c r="AB70" s="123">
        <v>0</v>
      </c>
      <c r="AC70" s="123">
        <v>23</v>
      </c>
      <c r="AZ70" s="123">
        <v>2</v>
      </c>
      <c r="BA70" s="123">
        <f>IF(AZ70=1,G70,0)</f>
        <v>0</v>
      </c>
      <c r="BB70" s="123">
        <f>IF(AZ70=2,G70,0)</f>
        <v>0</v>
      </c>
      <c r="BC70" s="123">
        <f>IF(AZ70=3,G70,0)</f>
        <v>0</v>
      </c>
      <c r="BD70" s="123">
        <f>IF(AZ70=4,G70,0)</f>
        <v>0</v>
      </c>
      <c r="BE70" s="123">
        <f>IF(AZ70=5,G70,0)</f>
        <v>0</v>
      </c>
      <c r="CZ70" s="123">
        <v>3.8999999999999999E-4</v>
      </c>
    </row>
    <row r="71" spans="1:104">
      <c r="A71" s="157"/>
      <c r="B71" s="158"/>
      <c r="C71" s="205" t="s">
        <v>73</v>
      </c>
      <c r="D71" s="206"/>
      <c r="E71" s="159">
        <v>42.21</v>
      </c>
      <c r="F71" s="160"/>
      <c r="G71" s="161"/>
      <c r="M71" s="162" t="s">
        <v>73</v>
      </c>
      <c r="O71" s="150"/>
    </row>
    <row r="72" spans="1:104">
      <c r="A72" s="151">
        <v>24</v>
      </c>
      <c r="B72" s="152" t="s">
        <v>150</v>
      </c>
      <c r="C72" s="153" t="s">
        <v>151</v>
      </c>
      <c r="D72" s="154" t="s">
        <v>72</v>
      </c>
      <c r="E72" s="155">
        <v>84.42</v>
      </c>
      <c r="F72" s="155">
        <v>0</v>
      </c>
      <c r="G72" s="156">
        <f>E72*F72</f>
        <v>0</v>
      </c>
      <c r="O72" s="150">
        <v>2</v>
      </c>
      <c r="AA72" s="123">
        <v>12</v>
      </c>
      <c r="AB72" s="123">
        <v>0</v>
      </c>
      <c r="AC72" s="123">
        <v>24</v>
      </c>
      <c r="AZ72" s="123">
        <v>2</v>
      </c>
      <c r="BA72" s="123">
        <f>IF(AZ72=1,G72,0)</f>
        <v>0</v>
      </c>
      <c r="BB72" s="123">
        <f>IF(AZ72=2,G72,0)</f>
        <v>0</v>
      </c>
      <c r="BC72" s="123">
        <f>IF(AZ72=3,G72,0)</f>
        <v>0</v>
      </c>
      <c r="BD72" s="123">
        <f>IF(AZ72=4,G72,0)</f>
        <v>0</v>
      </c>
      <c r="BE72" s="123">
        <f>IF(AZ72=5,G72,0)</f>
        <v>0</v>
      </c>
      <c r="CZ72" s="123">
        <v>4.7299999999999998E-3</v>
      </c>
    </row>
    <row r="73" spans="1:104">
      <c r="A73" s="157"/>
      <c r="B73" s="158"/>
      <c r="C73" s="205" t="s">
        <v>152</v>
      </c>
      <c r="D73" s="206"/>
      <c r="E73" s="159">
        <v>84.42</v>
      </c>
      <c r="F73" s="160"/>
      <c r="G73" s="161"/>
      <c r="M73" s="162" t="s">
        <v>152</v>
      </c>
      <c r="O73" s="150"/>
    </row>
    <row r="74" spans="1:104" ht="22.5">
      <c r="A74" s="151">
        <v>25</v>
      </c>
      <c r="B74" s="152" t="s">
        <v>153</v>
      </c>
      <c r="C74" s="153" t="s">
        <v>154</v>
      </c>
      <c r="D74" s="154" t="s">
        <v>72</v>
      </c>
      <c r="E74" s="155">
        <v>57.89</v>
      </c>
      <c r="F74" s="155">
        <v>0</v>
      </c>
      <c r="G74" s="156">
        <f>E74*F74</f>
        <v>0</v>
      </c>
      <c r="O74" s="150">
        <v>2</v>
      </c>
      <c r="AA74" s="123">
        <v>12</v>
      </c>
      <c r="AB74" s="123">
        <v>0</v>
      </c>
      <c r="AC74" s="123">
        <v>25</v>
      </c>
      <c r="AZ74" s="123">
        <v>2</v>
      </c>
      <c r="BA74" s="123">
        <f>IF(AZ74=1,G74,0)</f>
        <v>0</v>
      </c>
      <c r="BB74" s="123">
        <f>IF(AZ74=2,G74,0)</f>
        <v>0</v>
      </c>
      <c r="BC74" s="123">
        <f>IF(AZ74=3,G74,0)</f>
        <v>0</v>
      </c>
      <c r="BD74" s="123">
        <f>IF(AZ74=4,G74,0)</f>
        <v>0</v>
      </c>
      <c r="BE74" s="123">
        <f>IF(AZ74=5,G74,0)</f>
        <v>0</v>
      </c>
      <c r="CZ74" s="123">
        <v>6.7999999999999996E-3</v>
      </c>
    </row>
    <row r="75" spans="1:104">
      <c r="A75" s="151">
        <v>26</v>
      </c>
      <c r="B75" s="152" t="s">
        <v>155</v>
      </c>
      <c r="C75" s="153" t="s">
        <v>156</v>
      </c>
      <c r="D75" s="154" t="s">
        <v>54</v>
      </c>
      <c r="E75" s="155">
        <v>4.1500000000000002E-2</v>
      </c>
      <c r="F75" s="155">
        <v>0</v>
      </c>
      <c r="G75" s="156">
        <f>E75*F75</f>
        <v>0</v>
      </c>
      <c r="O75" s="150">
        <v>2</v>
      </c>
      <c r="AA75" s="123">
        <v>12</v>
      </c>
      <c r="AB75" s="123">
        <v>0</v>
      </c>
      <c r="AC75" s="123">
        <v>26</v>
      </c>
      <c r="AZ75" s="123">
        <v>2</v>
      </c>
      <c r="BA75" s="123">
        <f>IF(AZ75=1,G75,0)</f>
        <v>0</v>
      </c>
      <c r="BB75" s="123">
        <f>IF(AZ75=2,G75,0)</f>
        <v>0</v>
      </c>
      <c r="BC75" s="123">
        <f>IF(AZ75=3,G75,0)</f>
        <v>0</v>
      </c>
      <c r="BD75" s="123">
        <f>IF(AZ75=4,G75,0)</f>
        <v>0</v>
      </c>
      <c r="BE75" s="123">
        <f>IF(AZ75=5,G75,0)</f>
        <v>0</v>
      </c>
      <c r="CZ75" s="123">
        <v>0</v>
      </c>
    </row>
    <row r="76" spans="1:104">
      <c r="A76" s="163"/>
      <c r="B76" s="164" t="s">
        <v>66</v>
      </c>
      <c r="C76" s="165" t="str">
        <f>CONCATENATE(B69," ",C69)</f>
        <v>711 Izolace proti vodě</v>
      </c>
      <c r="D76" s="163"/>
      <c r="E76" s="166"/>
      <c r="F76" s="166"/>
      <c r="G76" s="167">
        <f>SUM(G69:G75)</f>
        <v>0</v>
      </c>
      <c r="O76" s="150">
        <v>4</v>
      </c>
      <c r="BA76" s="168">
        <f>SUM(BA69:BA75)</f>
        <v>0</v>
      </c>
      <c r="BB76" s="168">
        <f>SUM(BB69:BB75)</f>
        <v>0</v>
      </c>
      <c r="BC76" s="168">
        <f>SUM(BC69:BC75)</f>
        <v>0</v>
      </c>
      <c r="BD76" s="168">
        <f>SUM(BD69:BD75)</f>
        <v>0</v>
      </c>
      <c r="BE76" s="168">
        <f>SUM(BE69:BE75)</f>
        <v>0</v>
      </c>
    </row>
    <row r="77" spans="1:104">
      <c r="A77" s="143" t="s">
        <v>65</v>
      </c>
      <c r="B77" s="144" t="s">
        <v>157</v>
      </c>
      <c r="C77" s="145" t="s">
        <v>158</v>
      </c>
      <c r="D77" s="146"/>
      <c r="E77" s="147"/>
      <c r="F77" s="147"/>
      <c r="G77" s="148"/>
      <c r="H77" s="149"/>
      <c r="I77" s="149"/>
      <c r="O77" s="150">
        <v>1</v>
      </c>
    </row>
    <row r="78" spans="1:104">
      <c r="A78" s="151">
        <v>27</v>
      </c>
      <c r="B78" s="152" t="s">
        <v>159</v>
      </c>
      <c r="C78" s="153" t="s">
        <v>160</v>
      </c>
      <c r="D78" s="154" t="s">
        <v>72</v>
      </c>
      <c r="E78" s="155">
        <v>57.89</v>
      </c>
      <c r="F78" s="155">
        <v>0</v>
      </c>
      <c r="G78" s="156">
        <f>E78*F78</f>
        <v>0</v>
      </c>
      <c r="O78" s="150">
        <v>2</v>
      </c>
      <c r="AA78" s="123">
        <v>12</v>
      </c>
      <c r="AB78" s="123">
        <v>0</v>
      </c>
      <c r="AC78" s="123">
        <v>27</v>
      </c>
      <c r="AZ78" s="123">
        <v>2</v>
      </c>
      <c r="BA78" s="123">
        <f>IF(AZ78=1,G78,0)</f>
        <v>0</v>
      </c>
      <c r="BB78" s="123">
        <f>IF(AZ78=2,G78,0)</f>
        <v>0</v>
      </c>
      <c r="BC78" s="123">
        <f>IF(AZ78=3,G78,0)</f>
        <v>0</v>
      </c>
      <c r="BD78" s="123">
        <f>IF(AZ78=4,G78,0)</f>
        <v>0</v>
      </c>
      <c r="BE78" s="123">
        <f>IF(AZ78=5,G78,0)</f>
        <v>0</v>
      </c>
      <c r="CZ78" s="123">
        <v>3.2599999999999999E-3</v>
      </c>
    </row>
    <row r="79" spans="1:104">
      <c r="A79" s="151">
        <v>28</v>
      </c>
      <c r="B79" s="152" t="s">
        <v>161</v>
      </c>
      <c r="C79" s="153" t="s">
        <v>162</v>
      </c>
      <c r="D79" s="154" t="s">
        <v>54</v>
      </c>
      <c r="E79" s="155">
        <v>1.9E-2</v>
      </c>
      <c r="F79" s="155">
        <v>0</v>
      </c>
      <c r="G79" s="156">
        <f>E79*F79</f>
        <v>0</v>
      </c>
      <c r="O79" s="150">
        <v>2</v>
      </c>
      <c r="AA79" s="123">
        <v>12</v>
      </c>
      <c r="AB79" s="123">
        <v>0</v>
      </c>
      <c r="AC79" s="123">
        <v>28</v>
      </c>
      <c r="AZ79" s="123">
        <v>2</v>
      </c>
      <c r="BA79" s="123">
        <f>IF(AZ79=1,G79,0)</f>
        <v>0</v>
      </c>
      <c r="BB79" s="123">
        <f>IF(AZ79=2,G79,0)</f>
        <v>0</v>
      </c>
      <c r="BC79" s="123">
        <f>IF(AZ79=3,G79,0)</f>
        <v>0</v>
      </c>
      <c r="BD79" s="123">
        <f>IF(AZ79=4,G79,0)</f>
        <v>0</v>
      </c>
      <c r="BE79" s="123">
        <f>IF(AZ79=5,G79,0)</f>
        <v>0</v>
      </c>
      <c r="CZ79" s="123">
        <v>0</v>
      </c>
    </row>
    <row r="80" spans="1:104">
      <c r="A80" s="163"/>
      <c r="B80" s="164" t="s">
        <v>66</v>
      </c>
      <c r="C80" s="165" t="str">
        <f>CONCATENATE(B77," ",C77)</f>
        <v>713 Izolace tepelné</v>
      </c>
      <c r="D80" s="163"/>
      <c r="E80" s="166"/>
      <c r="F80" s="166"/>
      <c r="G80" s="167">
        <f>SUM(G77:G79)</f>
        <v>0</v>
      </c>
      <c r="O80" s="150">
        <v>4</v>
      </c>
      <c r="BA80" s="168">
        <f>SUM(BA77:BA79)</f>
        <v>0</v>
      </c>
      <c r="BB80" s="168">
        <f>SUM(BB77:BB79)</f>
        <v>0</v>
      </c>
      <c r="BC80" s="168">
        <f>SUM(BC77:BC79)</f>
        <v>0</v>
      </c>
      <c r="BD80" s="168">
        <f>SUM(BD77:BD79)</f>
        <v>0</v>
      </c>
      <c r="BE80" s="168">
        <f>SUM(BE77:BE79)</f>
        <v>0</v>
      </c>
    </row>
    <row r="81" spans="1:104">
      <c r="A81" s="143" t="s">
        <v>65</v>
      </c>
      <c r="B81" s="144" t="s">
        <v>163</v>
      </c>
      <c r="C81" s="145" t="s">
        <v>164</v>
      </c>
      <c r="D81" s="146"/>
      <c r="E81" s="147"/>
      <c r="F81" s="147"/>
      <c r="G81" s="148"/>
      <c r="H81" s="149"/>
      <c r="I81" s="149"/>
      <c r="O81" s="150">
        <v>1</v>
      </c>
    </row>
    <row r="82" spans="1:104">
      <c r="A82" s="151">
        <v>29</v>
      </c>
      <c r="B82" s="152" t="s">
        <v>165</v>
      </c>
      <c r="C82" s="153" t="s">
        <v>166</v>
      </c>
      <c r="D82" s="154" t="s">
        <v>72</v>
      </c>
      <c r="E82" s="155">
        <v>5.76</v>
      </c>
      <c r="F82" s="155">
        <v>0</v>
      </c>
      <c r="G82" s="156">
        <f>E82*F82</f>
        <v>0</v>
      </c>
      <c r="O82" s="150">
        <v>2</v>
      </c>
      <c r="AA82" s="123">
        <v>12</v>
      </c>
      <c r="AB82" s="123">
        <v>0</v>
      </c>
      <c r="AC82" s="123">
        <v>29</v>
      </c>
      <c r="AZ82" s="123">
        <v>2</v>
      </c>
      <c r="BA82" s="123">
        <f>IF(AZ82=1,G82,0)</f>
        <v>0</v>
      </c>
      <c r="BB82" s="123">
        <f>IF(AZ82=2,G82,0)</f>
        <v>0</v>
      </c>
      <c r="BC82" s="123">
        <f>IF(AZ82=3,G82,0)</f>
        <v>0</v>
      </c>
      <c r="BD82" s="123">
        <f>IF(AZ82=4,G82,0)</f>
        <v>0</v>
      </c>
      <c r="BE82" s="123">
        <f>IF(AZ82=5,G82,0)</f>
        <v>0</v>
      </c>
      <c r="CZ82" s="123">
        <v>2.5059999999999999E-2</v>
      </c>
    </row>
    <row r="83" spans="1:104">
      <c r="A83" s="157"/>
      <c r="B83" s="158"/>
      <c r="C83" s="205" t="s">
        <v>167</v>
      </c>
      <c r="D83" s="206"/>
      <c r="E83" s="159">
        <v>5.76</v>
      </c>
      <c r="F83" s="160"/>
      <c r="G83" s="161"/>
      <c r="M83" s="162" t="s">
        <v>167</v>
      </c>
      <c r="O83" s="150"/>
    </row>
    <row r="84" spans="1:104">
      <c r="A84" s="151">
        <v>30</v>
      </c>
      <c r="B84" s="152" t="s">
        <v>168</v>
      </c>
      <c r="C84" s="153" t="s">
        <v>169</v>
      </c>
      <c r="D84" s="154" t="s">
        <v>54</v>
      </c>
      <c r="E84" s="155">
        <v>0.06</v>
      </c>
      <c r="F84" s="155">
        <v>0</v>
      </c>
      <c r="G84" s="156">
        <f>E84*F84</f>
        <v>0</v>
      </c>
      <c r="O84" s="150">
        <v>2</v>
      </c>
      <c r="AA84" s="123">
        <v>12</v>
      </c>
      <c r="AB84" s="123">
        <v>0</v>
      </c>
      <c r="AC84" s="123">
        <v>30</v>
      </c>
      <c r="AZ84" s="123">
        <v>2</v>
      </c>
      <c r="BA84" s="123">
        <f>IF(AZ84=1,G84,0)</f>
        <v>0</v>
      </c>
      <c r="BB84" s="123">
        <f>IF(AZ84=2,G84,0)</f>
        <v>0</v>
      </c>
      <c r="BC84" s="123">
        <f>IF(AZ84=3,G84,0)</f>
        <v>0</v>
      </c>
      <c r="BD84" s="123">
        <f>IF(AZ84=4,G84,0)</f>
        <v>0</v>
      </c>
      <c r="BE84" s="123">
        <f>IF(AZ84=5,G84,0)</f>
        <v>0</v>
      </c>
      <c r="CZ84" s="123">
        <v>0</v>
      </c>
    </row>
    <row r="85" spans="1:104">
      <c r="A85" s="163"/>
      <c r="B85" s="164" t="s">
        <v>66</v>
      </c>
      <c r="C85" s="165" t="str">
        <f>CONCATENATE(B81," ",C81)</f>
        <v>771 Podlahy z dlaždic a obklady</v>
      </c>
      <c r="D85" s="163"/>
      <c r="E85" s="166"/>
      <c r="F85" s="166"/>
      <c r="G85" s="167">
        <f>SUM(G81:G84)</f>
        <v>0</v>
      </c>
      <c r="O85" s="150">
        <v>4</v>
      </c>
      <c r="BA85" s="168">
        <f>SUM(BA81:BA84)</f>
        <v>0</v>
      </c>
      <c r="BB85" s="168">
        <f>SUM(BB81:BB84)</f>
        <v>0</v>
      </c>
      <c r="BC85" s="168">
        <f>SUM(BC81:BC84)</f>
        <v>0</v>
      </c>
      <c r="BD85" s="168">
        <f>SUM(BD81:BD84)</f>
        <v>0</v>
      </c>
      <c r="BE85" s="168">
        <f>SUM(BE81:BE84)</f>
        <v>0</v>
      </c>
    </row>
    <row r="86" spans="1:104">
      <c r="A86" s="143" t="s">
        <v>65</v>
      </c>
      <c r="B86" s="144" t="s">
        <v>170</v>
      </c>
      <c r="C86" s="145" t="s">
        <v>171</v>
      </c>
      <c r="D86" s="146"/>
      <c r="E86" s="147"/>
      <c r="F86" s="147"/>
      <c r="G86" s="148"/>
      <c r="H86" s="149"/>
      <c r="I86" s="149"/>
      <c r="O86" s="150">
        <v>1</v>
      </c>
    </row>
    <row r="87" spans="1:104">
      <c r="A87" s="181">
        <v>31</v>
      </c>
      <c r="B87" s="152" t="s">
        <v>197</v>
      </c>
      <c r="C87" s="153" t="s">
        <v>196</v>
      </c>
      <c r="D87" s="154" t="s">
        <v>72</v>
      </c>
      <c r="E87" s="182">
        <v>52.13</v>
      </c>
      <c r="F87" s="147"/>
      <c r="G87" s="148">
        <f>E87*F87</f>
        <v>0</v>
      </c>
      <c r="H87" s="149"/>
      <c r="I87" s="149"/>
      <c r="O87" s="150"/>
    </row>
    <row r="88" spans="1:104">
      <c r="A88" s="151">
        <v>32</v>
      </c>
      <c r="B88" s="152" t="s">
        <v>172</v>
      </c>
      <c r="C88" s="153" t="s">
        <v>198</v>
      </c>
      <c r="D88" s="154" t="s">
        <v>72</v>
      </c>
      <c r="E88" s="155">
        <v>57.79</v>
      </c>
      <c r="F88" s="155">
        <v>0</v>
      </c>
      <c r="G88" s="156">
        <f>E88*F88</f>
        <v>0</v>
      </c>
      <c r="O88" s="150">
        <v>2</v>
      </c>
      <c r="AA88" s="123">
        <v>12</v>
      </c>
      <c r="AB88" s="123">
        <v>0</v>
      </c>
      <c r="AC88" s="123">
        <v>31</v>
      </c>
      <c r="AZ88" s="123">
        <v>2</v>
      </c>
      <c r="BA88" s="123">
        <f>IF(AZ88=1,G88,0)</f>
        <v>0</v>
      </c>
      <c r="BB88" s="123">
        <f>IF(AZ88=2,G88,0)</f>
        <v>0</v>
      </c>
      <c r="BC88" s="123">
        <f>IF(AZ88=3,G88,0)</f>
        <v>0</v>
      </c>
      <c r="BD88" s="123">
        <f>IF(AZ88=4,G88,0)</f>
        <v>0</v>
      </c>
      <c r="BE88" s="123">
        <f>IF(AZ88=5,G88,0)</f>
        <v>0</v>
      </c>
      <c r="CZ88" s="123">
        <v>0</v>
      </c>
    </row>
    <row r="89" spans="1:104">
      <c r="A89" s="157"/>
      <c r="B89" s="158"/>
      <c r="C89" s="205" t="s">
        <v>173</v>
      </c>
      <c r="D89" s="206"/>
      <c r="E89" s="159">
        <v>57.79</v>
      </c>
      <c r="F89" s="160"/>
      <c r="G89" s="161"/>
      <c r="M89" s="162" t="s">
        <v>173</v>
      </c>
      <c r="O89" s="150"/>
    </row>
    <row r="90" spans="1:104">
      <c r="A90" s="151">
        <v>33</v>
      </c>
      <c r="B90" s="152" t="s">
        <v>174</v>
      </c>
      <c r="C90" s="153" t="s">
        <v>175</v>
      </c>
      <c r="D90" s="154" t="s">
        <v>72</v>
      </c>
      <c r="E90" s="155">
        <v>52.13</v>
      </c>
      <c r="F90" s="155">
        <v>0</v>
      </c>
      <c r="G90" s="156">
        <f>E90*F90</f>
        <v>0</v>
      </c>
      <c r="O90" s="150">
        <v>2</v>
      </c>
      <c r="AA90" s="123">
        <v>12</v>
      </c>
      <c r="AB90" s="123">
        <v>0</v>
      </c>
      <c r="AC90" s="123">
        <v>32</v>
      </c>
      <c r="AZ90" s="123">
        <v>2</v>
      </c>
      <c r="BA90" s="123">
        <f>IF(AZ90=1,G90,0)</f>
        <v>0</v>
      </c>
      <c r="BB90" s="123">
        <f>IF(AZ90=2,G90,0)</f>
        <v>0</v>
      </c>
      <c r="BC90" s="123">
        <f>IF(AZ90=3,G90,0)</f>
        <v>0</v>
      </c>
      <c r="BD90" s="123">
        <f>IF(AZ90=4,G90,0)</f>
        <v>0</v>
      </c>
      <c r="BE90" s="123">
        <f>IF(AZ90=5,G90,0)</f>
        <v>0</v>
      </c>
      <c r="CZ90" s="123">
        <v>7.2999999999999996E-4</v>
      </c>
    </row>
    <row r="91" spans="1:104">
      <c r="A91" s="157"/>
      <c r="B91" s="158"/>
      <c r="C91" s="205" t="s">
        <v>176</v>
      </c>
      <c r="D91" s="206"/>
      <c r="E91" s="159">
        <v>52.13</v>
      </c>
      <c r="F91" s="160"/>
      <c r="G91" s="161"/>
      <c r="M91" s="162" t="s">
        <v>176</v>
      </c>
      <c r="O91" s="150"/>
    </row>
    <row r="92" spans="1:104">
      <c r="A92" s="151">
        <v>34</v>
      </c>
      <c r="B92" s="152" t="s">
        <v>177</v>
      </c>
      <c r="C92" s="153" t="s">
        <v>178</v>
      </c>
      <c r="D92" s="154" t="s">
        <v>72</v>
      </c>
      <c r="E92" s="155">
        <v>52.13</v>
      </c>
      <c r="F92" s="155">
        <v>0</v>
      </c>
      <c r="G92" s="156">
        <f>E92*F92</f>
        <v>0</v>
      </c>
      <c r="O92" s="150">
        <v>2</v>
      </c>
      <c r="AA92" s="123">
        <v>12</v>
      </c>
      <c r="AB92" s="123">
        <v>0</v>
      </c>
      <c r="AC92" s="123">
        <v>33</v>
      </c>
      <c r="AZ92" s="123">
        <v>2</v>
      </c>
      <c r="BA92" s="123">
        <f>IF(AZ92=1,G92,0)</f>
        <v>0</v>
      </c>
      <c r="BB92" s="123">
        <f>IF(AZ92=2,G92,0)</f>
        <v>0</v>
      </c>
      <c r="BC92" s="123">
        <f>IF(AZ92=3,G92,0)</f>
        <v>0</v>
      </c>
      <c r="BD92" s="123">
        <f>IF(AZ92=4,G92,0)</f>
        <v>0</v>
      </c>
      <c r="BE92" s="123">
        <f>IF(AZ92=5,G92,0)</f>
        <v>0</v>
      </c>
      <c r="CZ92" s="123">
        <v>0</v>
      </c>
    </row>
    <row r="93" spans="1:104">
      <c r="A93" s="151">
        <v>35</v>
      </c>
      <c r="B93" s="152" t="s">
        <v>179</v>
      </c>
      <c r="C93" s="153" t="s">
        <v>180</v>
      </c>
      <c r="D93" s="154" t="s">
        <v>54</v>
      </c>
      <c r="E93" s="155">
        <v>8.0000000000000002E-3</v>
      </c>
      <c r="F93" s="155">
        <v>0</v>
      </c>
      <c r="G93" s="156">
        <f>E93*F93</f>
        <v>0</v>
      </c>
      <c r="O93" s="150">
        <v>2</v>
      </c>
      <c r="AA93" s="123">
        <v>12</v>
      </c>
      <c r="AB93" s="123">
        <v>0</v>
      </c>
      <c r="AC93" s="123">
        <v>34</v>
      </c>
      <c r="AZ93" s="123">
        <v>2</v>
      </c>
      <c r="BA93" s="123">
        <f>IF(AZ93=1,G93,0)</f>
        <v>0</v>
      </c>
      <c r="BB93" s="123">
        <f>IF(AZ93=2,G93,0)</f>
        <v>0</v>
      </c>
      <c r="BC93" s="123">
        <f>IF(AZ93=3,G93,0)</f>
        <v>0</v>
      </c>
      <c r="BD93" s="123">
        <f>IF(AZ93=4,G93,0)</f>
        <v>0</v>
      </c>
      <c r="BE93" s="123">
        <f>IF(AZ93=5,G93,0)</f>
        <v>0</v>
      </c>
      <c r="CZ93" s="123">
        <v>0</v>
      </c>
    </row>
    <row r="94" spans="1:104">
      <c r="A94" s="163"/>
      <c r="B94" s="164" t="s">
        <v>66</v>
      </c>
      <c r="C94" s="165" t="str">
        <f>CONCATENATE(B86," ",C86)</f>
        <v>776 Podlahy povlakové</v>
      </c>
      <c r="D94" s="163"/>
      <c r="E94" s="166"/>
      <c r="F94" s="166"/>
      <c r="G94" s="167">
        <f>SUM(G86:G93)</f>
        <v>0</v>
      </c>
      <c r="O94" s="150">
        <v>4</v>
      </c>
      <c r="BA94" s="168">
        <f>SUM(BA86:BA93)</f>
        <v>0</v>
      </c>
      <c r="BB94" s="168">
        <f>SUM(BB86:BB93)</f>
        <v>0</v>
      </c>
      <c r="BC94" s="168">
        <f>SUM(BC86:BC93)</f>
        <v>0</v>
      </c>
      <c r="BD94" s="168">
        <f>SUM(BD86:BD93)</f>
        <v>0</v>
      </c>
      <c r="BE94" s="168">
        <f>SUM(BE86:BE93)</f>
        <v>0</v>
      </c>
    </row>
    <row r="95" spans="1:104">
      <c r="A95" s="143" t="s">
        <v>65</v>
      </c>
      <c r="B95" s="144" t="s">
        <v>181</v>
      </c>
      <c r="C95" s="145" t="s">
        <v>182</v>
      </c>
      <c r="D95" s="146"/>
      <c r="E95" s="147"/>
      <c r="F95" s="147"/>
      <c r="G95" s="148"/>
      <c r="H95" s="149"/>
      <c r="I95" s="149"/>
      <c r="O95" s="150">
        <v>1</v>
      </c>
    </row>
    <row r="96" spans="1:104">
      <c r="A96" s="151">
        <v>36</v>
      </c>
      <c r="B96" s="152" t="s">
        <v>183</v>
      </c>
      <c r="C96" s="153" t="s">
        <v>184</v>
      </c>
      <c r="D96" s="154" t="s">
        <v>72</v>
      </c>
      <c r="E96" s="155">
        <v>166.45</v>
      </c>
      <c r="F96" s="155">
        <v>0</v>
      </c>
      <c r="G96" s="156">
        <f>E96*F96</f>
        <v>0</v>
      </c>
      <c r="O96" s="150">
        <v>2</v>
      </c>
      <c r="AA96" s="123">
        <v>12</v>
      </c>
      <c r="AB96" s="123">
        <v>0</v>
      </c>
      <c r="AC96" s="123">
        <v>35</v>
      </c>
      <c r="AZ96" s="123">
        <v>2</v>
      </c>
      <c r="BA96" s="123">
        <f>IF(AZ96=1,G96,0)</f>
        <v>0</v>
      </c>
      <c r="BB96" s="123">
        <f>IF(AZ96=2,G96,0)</f>
        <v>0</v>
      </c>
      <c r="BC96" s="123">
        <f>IF(AZ96=3,G96,0)</f>
        <v>0</v>
      </c>
      <c r="BD96" s="123">
        <f>IF(AZ96=4,G96,0)</f>
        <v>0</v>
      </c>
      <c r="BE96" s="123">
        <f>IF(AZ96=5,G96,0)</f>
        <v>0</v>
      </c>
      <c r="CZ96" s="123">
        <v>0</v>
      </c>
    </row>
    <row r="97" spans="1:104">
      <c r="A97" s="151">
        <v>37</v>
      </c>
      <c r="B97" s="152" t="s">
        <v>185</v>
      </c>
      <c r="C97" s="153" t="s">
        <v>186</v>
      </c>
      <c r="D97" s="154" t="s">
        <v>72</v>
      </c>
      <c r="E97" s="155">
        <v>304.12</v>
      </c>
      <c r="F97" s="155">
        <v>0</v>
      </c>
      <c r="G97" s="156">
        <f>E97*F97</f>
        <v>0</v>
      </c>
      <c r="O97" s="150">
        <v>2</v>
      </c>
      <c r="AA97" s="123">
        <v>12</v>
      </c>
      <c r="AB97" s="123">
        <v>0</v>
      </c>
      <c r="AC97" s="123">
        <v>36</v>
      </c>
      <c r="AZ97" s="123">
        <v>2</v>
      </c>
      <c r="BA97" s="123">
        <f>IF(AZ97=1,G97,0)</f>
        <v>0</v>
      </c>
      <c r="BB97" s="123">
        <f>IF(AZ97=2,G97,0)</f>
        <v>0</v>
      </c>
      <c r="BC97" s="123">
        <f>IF(AZ97=3,G97,0)</f>
        <v>0</v>
      </c>
      <c r="BD97" s="123">
        <f>IF(AZ97=4,G97,0)</f>
        <v>0</v>
      </c>
      <c r="BE97" s="123">
        <f>IF(AZ97=5,G97,0)</f>
        <v>0</v>
      </c>
      <c r="CZ97" s="123">
        <v>4.0999999999999999E-4</v>
      </c>
    </row>
    <row r="98" spans="1:104">
      <c r="A98" s="157"/>
      <c r="B98" s="158"/>
      <c r="C98" s="205" t="s">
        <v>187</v>
      </c>
      <c r="D98" s="206"/>
      <c r="E98" s="159">
        <v>304.12</v>
      </c>
      <c r="F98" s="160"/>
      <c r="G98" s="161"/>
      <c r="M98" s="162" t="s">
        <v>187</v>
      </c>
      <c r="O98" s="150"/>
    </row>
    <row r="99" spans="1:104">
      <c r="A99" s="151">
        <v>38</v>
      </c>
      <c r="B99" s="152" t="s">
        <v>177</v>
      </c>
      <c r="C99" s="153" t="s">
        <v>188</v>
      </c>
      <c r="D99" s="154" t="s">
        <v>189</v>
      </c>
      <c r="E99" s="155">
        <v>136.85400000000001</v>
      </c>
      <c r="F99" s="155">
        <v>0</v>
      </c>
      <c r="G99" s="156">
        <f>E99*F99</f>
        <v>0</v>
      </c>
      <c r="O99" s="150">
        <v>2</v>
      </c>
      <c r="AA99" s="123">
        <v>12</v>
      </c>
      <c r="AB99" s="123">
        <v>0</v>
      </c>
      <c r="AC99" s="123">
        <v>37</v>
      </c>
      <c r="AZ99" s="123">
        <v>2</v>
      </c>
      <c r="BA99" s="123">
        <f>IF(AZ99=1,G99,0)</f>
        <v>0</v>
      </c>
      <c r="BB99" s="123">
        <f>IF(AZ99=2,G99,0)</f>
        <v>0</v>
      </c>
      <c r="BC99" s="123">
        <f>IF(AZ99=3,G99,0)</f>
        <v>0</v>
      </c>
      <c r="BD99" s="123">
        <f>IF(AZ99=4,G99,0)</f>
        <v>0</v>
      </c>
      <c r="BE99" s="123">
        <f>IF(AZ99=5,G99,0)</f>
        <v>0</v>
      </c>
      <c r="CZ99" s="123">
        <v>0</v>
      </c>
    </row>
    <row r="100" spans="1:104">
      <c r="A100" s="157"/>
      <c r="B100" s="158"/>
      <c r="C100" s="205" t="s">
        <v>190</v>
      </c>
      <c r="D100" s="206"/>
      <c r="E100" s="159">
        <v>136.85400000000001</v>
      </c>
      <c r="F100" s="160"/>
      <c r="G100" s="161"/>
      <c r="M100" s="162" t="s">
        <v>190</v>
      </c>
      <c r="O100" s="150"/>
    </row>
    <row r="101" spans="1:104">
      <c r="A101" s="163"/>
      <c r="B101" s="164" t="s">
        <v>66</v>
      </c>
      <c r="C101" s="165" t="str">
        <f>CONCATENATE(B95," ",C95)</f>
        <v>784 Malby</v>
      </c>
      <c r="D101" s="163"/>
      <c r="E101" s="166"/>
      <c r="F101" s="166"/>
      <c r="G101" s="167">
        <f>SUM(G95:G100)</f>
        <v>0</v>
      </c>
      <c r="O101" s="150">
        <v>4</v>
      </c>
      <c r="BA101" s="168">
        <f>SUM(BA95:BA100)</f>
        <v>0</v>
      </c>
      <c r="BB101" s="168">
        <f>SUM(BB95:BB100)</f>
        <v>0</v>
      </c>
      <c r="BC101" s="168">
        <f>SUM(BC95:BC100)</f>
        <v>0</v>
      </c>
      <c r="BD101" s="168">
        <f>SUM(BD95:BD100)</f>
        <v>0</v>
      </c>
      <c r="BE101" s="168">
        <f>SUM(BE95:BE100)</f>
        <v>0</v>
      </c>
    </row>
    <row r="102" spans="1:104">
      <c r="A102" s="124"/>
      <c r="B102" s="124"/>
      <c r="C102" s="124"/>
      <c r="D102" s="124"/>
      <c r="E102" s="124"/>
      <c r="F102" s="124"/>
      <c r="G102" s="124"/>
    </row>
    <row r="103" spans="1:104">
      <c r="E103" s="123"/>
    </row>
    <row r="104" spans="1:104">
      <c r="E104" s="123"/>
    </row>
    <row r="105" spans="1:104">
      <c r="E105" s="123"/>
    </row>
    <row r="106" spans="1:104">
      <c r="E106" s="123"/>
    </row>
    <row r="107" spans="1:104">
      <c r="E107" s="123"/>
    </row>
    <row r="108" spans="1:104">
      <c r="E108" s="123"/>
    </row>
    <row r="109" spans="1:104">
      <c r="E109" s="123"/>
    </row>
    <row r="110" spans="1:104">
      <c r="E110" s="123"/>
    </row>
    <row r="111" spans="1:104">
      <c r="E111" s="123"/>
    </row>
    <row r="112" spans="1:104">
      <c r="E112" s="123"/>
    </row>
    <row r="113" spans="1:7">
      <c r="E113" s="123"/>
    </row>
    <row r="114" spans="1:7">
      <c r="E114" s="123"/>
    </row>
    <row r="115" spans="1:7">
      <c r="E115" s="123"/>
    </row>
    <row r="116" spans="1:7">
      <c r="E116" s="123"/>
    </row>
    <row r="117" spans="1:7">
      <c r="E117" s="123"/>
    </row>
    <row r="118" spans="1:7">
      <c r="E118" s="123"/>
    </row>
    <row r="119" spans="1:7">
      <c r="E119" s="123"/>
    </row>
    <row r="120" spans="1:7">
      <c r="E120" s="123"/>
    </row>
    <row r="121" spans="1:7">
      <c r="E121" s="123"/>
    </row>
    <row r="122" spans="1:7">
      <c r="E122" s="123"/>
    </row>
    <row r="123" spans="1:7">
      <c r="E123" s="123"/>
    </row>
    <row r="124" spans="1:7">
      <c r="E124" s="123"/>
    </row>
    <row r="125" spans="1:7">
      <c r="A125" s="169"/>
      <c r="B125" s="169"/>
      <c r="C125" s="169"/>
      <c r="D125" s="169"/>
      <c r="E125" s="169"/>
      <c r="F125" s="169"/>
      <c r="G125" s="169"/>
    </row>
    <row r="126" spans="1:7">
      <c r="A126" s="169"/>
      <c r="B126" s="169"/>
      <c r="C126" s="169"/>
      <c r="D126" s="169"/>
      <c r="E126" s="169"/>
      <c r="F126" s="169"/>
      <c r="G126" s="169"/>
    </row>
    <row r="127" spans="1:7">
      <c r="A127" s="169"/>
      <c r="B127" s="169"/>
      <c r="C127" s="169"/>
      <c r="D127" s="169"/>
      <c r="E127" s="169"/>
      <c r="F127" s="169"/>
      <c r="G127" s="169"/>
    </row>
    <row r="128" spans="1:7">
      <c r="A128" s="169"/>
      <c r="B128" s="169"/>
      <c r="C128" s="169"/>
      <c r="D128" s="169"/>
      <c r="E128" s="169"/>
      <c r="F128" s="169"/>
      <c r="G128" s="169"/>
    </row>
    <row r="129" spans="5:5">
      <c r="E129" s="123"/>
    </row>
    <row r="130" spans="5:5">
      <c r="E130" s="123"/>
    </row>
    <row r="131" spans="5:5">
      <c r="E131" s="123"/>
    </row>
    <row r="132" spans="5:5">
      <c r="E132" s="123"/>
    </row>
    <row r="133" spans="5:5">
      <c r="E133" s="123"/>
    </row>
    <row r="134" spans="5:5">
      <c r="E134" s="123"/>
    </row>
    <row r="135" spans="5:5">
      <c r="E135" s="123"/>
    </row>
    <row r="136" spans="5:5">
      <c r="E136" s="123"/>
    </row>
    <row r="137" spans="5:5">
      <c r="E137" s="123"/>
    </row>
    <row r="138" spans="5:5">
      <c r="E138" s="123"/>
    </row>
    <row r="139" spans="5:5">
      <c r="E139" s="123"/>
    </row>
    <row r="140" spans="5:5">
      <c r="E140" s="123"/>
    </row>
    <row r="141" spans="5:5">
      <c r="E141" s="123"/>
    </row>
    <row r="142" spans="5:5">
      <c r="E142" s="123"/>
    </row>
    <row r="143" spans="5:5">
      <c r="E143" s="123"/>
    </row>
    <row r="144" spans="5:5">
      <c r="E144" s="123"/>
    </row>
    <row r="145" spans="1:5">
      <c r="E145" s="123"/>
    </row>
    <row r="146" spans="1:5">
      <c r="E146" s="123"/>
    </row>
    <row r="147" spans="1:5">
      <c r="E147" s="123"/>
    </row>
    <row r="148" spans="1:5">
      <c r="E148" s="123"/>
    </row>
    <row r="149" spans="1:5">
      <c r="E149" s="123"/>
    </row>
    <row r="150" spans="1:5">
      <c r="E150" s="123"/>
    </row>
    <row r="151" spans="1:5">
      <c r="E151" s="123"/>
    </row>
    <row r="152" spans="1:5">
      <c r="E152" s="123"/>
    </row>
    <row r="153" spans="1:5">
      <c r="E153" s="123"/>
    </row>
    <row r="154" spans="1:5">
      <c r="E154" s="123"/>
    </row>
    <row r="155" spans="1:5">
      <c r="E155" s="123"/>
    </row>
    <row r="156" spans="1:5">
      <c r="E156" s="123"/>
    </row>
    <row r="157" spans="1:5">
      <c r="E157" s="123"/>
    </row>
    <row r="158" spans="1:5">
      <c r="E158" s="123"/>
    </row>
    <row r="159" spans="1:5">
      <c r="E159" s="123"/>
    </row>
    <row r="160" spans="1:5">
      <c r="A160" s="170"/>
      <c r="B160" s="170"/>
    </row>
    <row r="161" spans="1:7">
      <c r="A161" s="169"/>
      <c r="B161" s="169"/>
      <c r="C161" s="172"/>
      <c r="D161" s="172"/>
      <c r="E161" s="173"/>
      <c r="F161" s="172"/>
      <c r="G161" s="174"/>
    </row>
    <row r="162" spans="1:7">
      <c r="A162" s="175"/>
      <c r="B162" s="175"/>
      <c r="C162" s="169"/>
      <c r="D162" s="169"/>
      <c r="E162" s="176"/>
      <c r="F162" s="169"/>
      <c r="G162" s="169"/>
    </row>
    <row r="163" spans="1:7">
      <c r="A163" s="169"/>
      <c r="B163" s="169"/>
      <c r="C163" s="169"/>
      <c r="D163" s="169"/>
      <c r="E163" s="176"/>
      <c r="F163" s="169"/>
      <c r="G163" s="169"/>
    </row>
    <row r="164" spans="1:7">
      <c r="A164" s="169"/>
      <c r="B164" s="169"/>
      <c r="C164" s="169"/>
      <c r="D164" s="169"/>
      <c r="E164" s="176"/>
      <c r="F164" s="169"/>
      <c r="G164" s="169"/>
    </row>
    <row r="165" spans="1:7">
      <c r="A165" s="169"/>
      <c r="B165" s="169"/>
      <c r="C165" s="169"/>
      <c r="D165" s="169"/>
      <c r="E165" s="176"/>
      <c r="F165" s="169"/>
      <c r="G165" s="169"/>
    </row>
    <row r="166" spans="1:7">
      <c r="A166" s="169"/>
      <c r="B166" s="169"/>
      <c r="C166" s="169"/>
      <c r="D166" s="169"/>
      <c r="E166" s="176"/>
      <c r="F166" s="169"/>
      <c r="G166" s="169"/>
    </row>
    <row r="167" spans="1:7">
      <c r="A167" s="169"/>
      <c r="B167" s="169"/>
      <c r="C167" s="169"/>
      <c r="D167" s="169"/>
      <c r="E167" s="176"/>
      <c r="F167" s="169"/>
      <c r="G167" s="169"/>
    </row>
    <row r="168" spans="1:7">
      <c r="A168" s="169"/>
      <c r="B168" s="169"/>
      <c r="C168" s="169"/>
      <c r="D168" s="169"/>
      <c r="E168" s="176"/>
      <c r="F168" s="169"/>
      <c r="G168" s="169"/>
    </row>
    <row r="169" spans="1:7">
      <c r="A169" s="169"/>
      <c r="B169" s="169"/>
      <c r="C169" s="169"/>
      <c r="D169" s="169"/>
      <c r="E169" s="176"/>
      <c r="F169" s="169"/>
      <c r="G169" s="169"/>
    </row>
    <row r="170" spans="1:7">
      <c r="A170" s="169"/>
      <c r="B170" s="169"/>
      <c r="C170" s="169"/>
      <c r="D170" s="169"/>
      <c r="E170" s="176"/>
      <c r="F170" s="169"/>
      <c r="G170" s="169"/>
    </row>
    <row r="171" spans="1:7">
      <c r="A171" s="169"/>
      <c r="B171" s="169"/>
      <c r="C171" s="169"/>
      <c r="D171" s="169"/>
      <c r="E171" s="176"/>
      <c r="F171" s="169"/>
      <c r="G171" s="169"/>
    </row>
    <row r="172" spans="1:7">
      <c r="A172" s="169"/>
      <c r="B172" s="169"/>
      <c r="C172" s="169"/>
      <c r="D172" s="169"/>
      <c r="E172" s="176"/>
      <c r="F172" s="169"/>
      <c r="G172" s="169"/>
    </row>
    <row r="173" spans="1:7">
      <c r="A173" s="169"/>
      <c r="B173" s="169"/>
      <c r="C173" s="169"/>
      <c r="D173" s="169"/>
      <c r="E173" s="176"/>
      <c r="F173" s="169"/>
      <c r="G173" s="169"/>
    </row>
    <row r="174" spans="1:7">
      <c r="A174" s="169"/>
      <c r="B174" s="169"/>
      <c r="C174" s="169"/>
      <c r="D174" s="169"/>
      <c r="E174" s="176"/>
      <c r="F174" s="169"/>
      <c r="G174" s="169"/>
    </row>
  </sheetData>
  <mergeCells count="33">
    <mergeCell ref="C89:D89"/>
    <mergeCell ref="C91:D91"/>
    <mergeCell ref="C98:D98"/>
    <mergeCell ref="C100:D100"/>
    <mergeCell ref="C53:D53"/>
    <mergeCell ref="C57:D57"/>
    <mergeCell ref="C60:D60"/>
    <mergeCell ref="C61:D61"/>
    <mergeCell ref="C71:D71"/>
    <mergeCell ref="C73:D73"/>
    <mergeCell ref="C83:D83"/>
    <mergeCell ref="C40:D40"/>
    <mergeCell ref="C42:D42"/>
    <mergeCell ref="C48:D48"/>
    <mergeCell ref="C33:D33"/>
    <mergeCell ref="C34:D34"/>
    <mergeCell ref="C35:D35"/>
    <mergeCell ref="C36:D36"/>
    <mergeCell ref="C29:D29"/>
    <mergeCell ref="C13:D13"/>
    <mergeCell ref="C15:D15"/>
    <mergeCell ref="C17:D17"/>
    <mergeCell ref="C21:D21"/>
    <mergeCell ref="C22:D22"/>
    <mergeCell ref="C23:D23"/>
    <mergeCell ref="C24:D24"/>
    <mergeCell ref="C25:D25"/>
    <mergeCell ref="A1:G1"/>
    <mergeCell ref="A3:B3"/>
    <mergeCell ref="A4:B4"/>
    <mergeCell ref="E4:G4"/>
    <mergeCell ref="C9:D9"/>
    <mergeCell ref="C27:D27"/>
  </mergeCells>
  <phoneticPr fontId="0" type="noConversion"/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35</vt:i4>
      </vt:variant>
    </vt:vector>
  </HeadingPairs>
  <TitlesOfParts>
    <vt:vector size="38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Objednatel</vt:lpstr>
      <vt:lpstr>PocetMJ</vt:lpstr>
      <vt:lpstr>Poznamka</vt:lpstr>
      <vt:lpstr>'Krycí list'!Print_Area</vt:lpstr>
      <vt:lpstr>Položky!Print_Area</vt:lpstr>
      <vt:lpstr>Rekapitulace!Print_Area</vt:lpstr>
      <vt:lpstr>Položky!Print_Titles</vt:lpstr>
      <vt:lpstr>Rekapitulace!Print_Titles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umc020</cp:lastModifiedBy>
  <dcterms:created xsi:type="dcterms:W3CDTF">2018-04-08T05:48:33Z</dcterms:created>
  <dcterms:modified xsi:type="dcterms:W3CDTF">2018-04-27T10:08:25Z</dcterms:modified>
</cp:coreProperties>
</file>